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G:\Motor Vehicle Branch\"/>
    </mc:Choice>
  </mc:AlternateContent>
  <xr:revisionPtr revIDLastSave="0" documentId="13_ncr:1_{275B090E-F0B7-47FC-A759-27D93EC6CFD8}" xr6:coauthVersionLast="47" xr6:coauthVersionMax="47" xr10:uidLastSave="{00000000-0000-0000-0000-000000000000}"/>
  <bookViews>
    <workbookView xWindow="28260" yWindow="0" windowWidth="19725" windowHeight="12900" xr2:uid="{00000000-000D-0000-FFFF-FFFF00000000}"/>
  </bookViews>
  <sheets>
    <sheet name="Average Prices" sheetId="1" r:id="rId1"/>
    <sheet name="Kaufman Trailers" sheetId="2" r:id="rId2"/>
    <sheet name="Tractor Supply" sheetId="3" r:id="rId3"/>
    <sheet name="Keller Trailers" sheetId="4" r:id="rId4"/>
    <sheet name="US Trailer Center" sheetId="5" r:id="rId5"/>
    <sheet name="Horse Trailers" sheetId="6" r:id="rId6"/>
  </sheets>
  <definedNames>
    <definedName name="_xlnm._FilterDatabase" localSheetId="0" hidden="1">'Average Prices'!$A$1:$C$35</definedName>
    <definedName name="_xlnm._FilterDatabase" localSheetId="5" hidden="1">'Horse Trailers'!$A$1:$L$1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2" i="2" l="1"/>
  <c r="I50" i="2"/>
  <c r="G53" i="2"/>
  <c r="L8" i="3"/>
  <c r="L4" i="3"/>
  <c r="L6" i="3"/>
  <c r="M18" i="4"/>
  <c r="M16" i="4"/>
  <c r="K34" i="5"/>
  <c r="K17" i="5" l="1"/>
  <c r="K18" i="5"/>
  <c r="K19" i="5"/>
  <c r="K15" i="5"/>
  <c r="K16" i="5"/>
  <c r="L18" i="6"/>
  <c r="L17" i="6"/>
  <c r="K20" i="5"/>
  <c r="K21" i="5"/>
  <c r="K2" i="5"/>
  <c r="K3" i="5"/>
  <c r="K13" i="5"/>
  <c r="K12" i="5"/>
  <c r="K6" i="4"/>
  <c r="G55" i="2" l="1"/>
  <c r="G54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I26" i="2" s="1"/>
  <c r="G34" i="2"/>
  <c r="G33" i="2"/>
  <c r="G32" i="2"/>
  <c r="G31" i="2"/>
  <c r="G30" i="2"/>
  <c r="G29" i="2"/>
  <c r="G28" i="2"/>
  <c r="G27" i="2"/>
  <c r="G26" i="2"/>
  <c r="G25" i="2"/>
  <c r="G24" i="2"/>
  <c r="G23" i="2"/>
  <c r="I28" i="2" s="1"/>
  <c r="L19" i="6"/>
  <c r="L2" i="6"/>
  <c r="L6" i="6"/>
  <c r="L15" i="6"/>
  <c r="L4" i="6"/>
  <c r="L8" i="6"/>
  <c r="L9" i="6"/>
  <c r="L12" i="6"/>
  <c r="L14" i="6"/>
  <c r="L13" i="6"/>
  <c r="L7" i="6"/>
  <c r="L5" i="6"/>
  <c r="L3" i="6"/>
  <c r="L11" i="6"/>
  <c r="L10" i="6"/>
  <c r="L16" i="6"/>
  <c r="K36" i="5"/>
  <c r="K35" i="5"/>
  <c r="K33" i="5"/>
  <c r="K32" i="5"/>
  <c r="K31" i="5"/>
  <c r="K30" i="5"/>
  <c r="K29" i="5"/>
  <c r="K28" i="5"/>
  <c r="K27" i="5"/>
  <c r="K26" i="5"/>
  <c r="K25" i="5"/>
  <c r="K24" i="5"/>
  <c r="K23" i="5"/>
  <c r="M14" i="5" s="1"/>
  <c r="K22" i="5"/>
  <c r="M10" i="5" s="1"/>
  <c r="K14" i="5"/>
  <c r="K11" i="5"/>
  <c r="K10" i="5"/>
  <c r="K9" i="5"/>
  <c r="K8" i="5"/>
  <c r="K7" i="5"/>
  <c r="K6" i="5"/>
  <c r="K5" i="5"/>
  <c r="K4" i="5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M12" i="4" s="1"/>
  <c r="K15" i="4"/>
  <c r="K14" i="4"/>
  <c r="K13" i="4"/>
  <c r="K12" i="4"/>
  <c r="K11" i="4"/>
  <c r="K10" i="4"/>
  <c r="K9" i="4"/>
  <c r="K8" i="4"/>
  <c r="K7" i="4"/>
  <c r="K5" i="4"/>
  <c r="K4" i="4"/>
  <c r="K3" i="4"/>
  <c r="K2" i="4"/>
  <c r="J3" i="3"/>
  <c r="J4" i="3"/>
  <c r="J5" i="3"/>
  <c r="J6" i="3"/>
  <c r="J7" i="3"/>
  <c r="J8" i="3"/>
  <c r="J9" i="3"/>
  <c r="J10" i="3"/>
  <c r="J11" i="3"/>
  <c r="J12" i="3"/>
  <c r="J2" i="3"/>
  <c r="G11" i="2"/>
  <c r="G12" i="2"/>
  <c r="G13" i="2"/>
  <c r="G14" i="2"/>
  <c r="G15" i="2"/>
  <c r="G16" i="2"/>
  <c r="G17" i="2"/>
  <c r="G18" i="2"/>
  <c r="G19" i="2"/>
  <c r="G20" i="2"/>
  <c r="G21" i="2"/>
  <c r="G22" i="2"/>
  <c r="G10" i="2"/>
  <c r="G9" i="2"/>
  <c r="G8" i="2"/>
  <c r="G7" i="2"/>
  <c r="G6" i="2"/>
  <c r="G5" i="2"/>
  <c r="G4" i="2"/>
  <c r="G3" i="2"/>
  <c r="G2" i="2"/>
  <c r="I18" i="2" l="1"/>
  <c r="I16" i="2"/>
  <c r="I5" i="2"/>
  <c r="I32" i="2"/>
  <c r="I30" i="2"/>
  <c r="I14" i="2"/>
  <c r="I7" i="2"/>
  <c r="I9" i="2"/>
  <c r="M10" i="4"/>
  <c r="M14" i="4"/>
  <c r="M8" i="4"/>
  <c r="M16" i="5"/>
  <c r="M4" i="5"/>
  <c r="M6" i="5"/>
  <c r="M8" i="5"/>
  <c r="M18" i="5"/>
  <c r="M12" i="5"/>
  <c r="M4" i="4"/>
  <c r="M6" i="4"/>
  <c r="L10" i="3"/>
  <c r="I24" i="2"/>
  <c r="I48" i="2"/>
  <c r="I3" i="2"/>
  <c r="I1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Reaves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Price/Foot
</t>
        </r>
      </text>
    </comment>
    <comment ref="E1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 xml:space="preserve">Averages Across All Websites, Price/Foot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Utility         $ 244.89 
Dump         $ 814.81  
Enclosed     $ 512.85 
Equipment  $ 466.78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Reaves</author>
  </authors>
  <commentList>
    <comment ref="D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Pounds</t>
        </r>
      </text>
    </comment>
    <comment ref="E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Feet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Reaves</author>
  </authors>
  <commentList>
    <comment ref="F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Pounds
</t>
        </r>
      </text>
    </comment>
    <comment ref="G1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Pounds</t>
        </r>
      </text>
    </comment>
    <comment ref="H1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Feet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Reaves</author>
  </authors>
  <commentList>
    <comment ref="H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Pounds</t>
        </r>
      </text>
    </comment>
    <comment ref="I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Feet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Reaves</author>
  </authors>
  <commentList>
    <comment ref="H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Pounds</t>
        </r>
      </text>
    </comment>
    <comment ref="I1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Feet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Reaves</author>
  </authors>
  <commentList>
    <comment ref="I1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Pounds</t>
        </r>
      </text>
    </comment>
    <comment ref="J1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Feet</t>
        </r>
      </text>
    </comment>
  </commentList>
</comments>
</file>

<file path=xl/sharedStrings.xml><?xml version="1.0" encoding="utf-8"?>
<sst xmlns="http://schemas.openxmlformats.org/spreadsheetml/2006/main" count="727" uniqueCount="222">
  <si>
    <t>Utility</t>
  </si>
  <si>
    <t>Cargo</t>
  </si>
  <si>
    <t>GVWR</t>
  </si>
  <si>
    <t>Size</t>
  </si>
  <si>
    <t>Sales Price</t>
  </si>
  <si>
    <t>Flatbed</t>
  </si>
  <si>
    <t>Deluxe Flatbed</t>
  </si>
  <si>
    <t>Type</t>
  </si>
  <si>
    <t>Gooseneck</t>
  </si>
  <si>
    <t>Heavy-Duty</t>
  </si>
  <si>
    <t>Kit</t>
  </si>
  <si>
    <t>Floor</t>
  </si>
  <si>
    <t>Wood</t>
  </si>
  <si>
    <t>Open</t>
  </si>
  <si>
    <t>Steel</t>
  </si>
  <si>
    <t>Mesh</t>
  </si>
  <si>
    <t>Price/Foot</t>
  </si>
  <si>
    <t>Carry-on Flatbed</t>
  </si>
  <si>
    <t>Manufacturer</t>
  </si>
  <si>
    <t>Anderson</t>
  </si>
  <si>
    <t>Model</t>
  </si>
  <si>
    <t>Dump</t>
  </si>
  <si>
    <t>Homesteader</t>
  </si>
  <si>
    <t>Dump Trailer</t>
  </si>
  <si>
    <t>Equipment</t>
  </si>
  <si>
    <t>Enclosed</t>
  </si>
  <si>
    <t>612SA</t>
  </si>
  <si>
    <t>714IT</t>
  </si>
  <si>
    <t>Utility Flatbed Avg Price/Foot</t>
  </si>
  <si>
    <t>Utility Avg Price/Foot</t>
  </si>
  <si>
    <t>Gooseneck Avg Price/Foot</t>
  </si>
  <si>
    <t>Gooseneck Flatbed Avg Price/Foot</t>
  </si>
  <si>
    <t>Utility Kit Avg Price/Foot</t>
  </si>
  <si>
    <t>Utility Heavy-Duty Avg Price/Foot</t>
  </si>
  <si>
    <t>508CSCS</t>
  </si>
  <si>
    <t>824TA</t>
  </si>
  <si>
    <t>Tractor Supply</t>
  </si>
  <si>
    <t>DK2</t>
  </si>
  <si>
    <t>Stirling</t>
  </si>
  <si>
    <t>5X8SP</t>
  </si>
  <si>
    <t>6X8GW2KPT</t>
  </si>
  <si>
    <t>5X8SPW-GEN</t>
  </si>
  <si>
    <t>5.5X10AGW</t>
  </si>
  <si>
    <t>Horse trailer</t>
  </si>
  <si>
    <t>Website</t>
  </si>
  <si>
    <t>Winners Circle</t>
  </si>
  <si>
    <t>Living Quarters</t>
  </si>
  <si>
    <t>No</t>
  </si>
  <si>
    <t>Pull</t>
  </si>
  <si>
    <t>Equipment Avg Price/Foot</t>
  </si>
  <si>
    <t>Equipment Gooseneck Avg Price/Foot</t>
  </si>
  <si>
    <t>Equipment Standard Avg Price/Foot</t>
  </si>
  <si>
    <t>Equipment Deluxe Avg Price/Foot</t>
  </si>
  <si>
    <t>Equipment Tilt Avg Price/Foot</t>
  </si>
  <si>
    <t>Dump Deluxe Avg Price/Ft</t>
  </si>
  <si>
    <t>Dump Avg Price/Ft</t>
  </si>
  <si>
    <t>Dump Gooseneck Avg Price/Ft</t>
  </si>
  <si>
    <t>Utility Avg Price/Ft</t>
  </si>
  <si>
    <t>Equipment Avg Price/Ft</t>
  </si>
  <si>
    <t>Equipment Gooseneck Avg Price/Ft</t>
  </si>
  <si>
    <t>Equipment Flat Avg Price/Ft</t>
  </si>
  <si>
    <t>Enclosed Avg Price/Ft</t>
  </si>
  <si>
    <t>Enclosed Cross Trailers Manuf. Avg</t>
  </si>
  <si>
    <t>Average</t>
  </si>
  <si>
    <t>Kaufman</t>
  </si>
  <si>
    <t>Utility Flatbed</t>
  </si>
  <si>
    <t>Gooseneck Flatbed</t>
  </si>
  <si>
    <t>Equipment Gooseneck</t>
  </si>
  <si>
    <t>Equipment Standard</t>
  </si>
  <si>
    <t>Equipment Deluxe</t>
  </si>
  <si>
    <t>Equipment Tilt</t>
  </si>
  <si>
    <t>Dump Deluxe</t>
  </si>
  <si>
    <t>Dump Gooseneck</t>
  </si>
  <si>
    <t>Utility Heavy-Duty</t>
  </si>
  <si>
    <t>Utility Kit</t>
  </si>
  <si>
    <t>Keller Trailers</t>
  </si>
  <si>
    <t>Equipment Flat</t>
  </si>
  <si>
    <t>Enclosed Homesteader</t>
  </si>
  <si>
    <t>Enclosed Cross Trailers</t>
  </si>
  <si>
    <t>Equipment Tilt Avg Price/Ft</t>
  </si>
  <si>
    <t>Enclosed Avg Price/Foot</t>
  </si>
  <si>
    <t>US Trailer Center</t>
  </si>
  <si>
    <t>Year</t>
  </si>
  <si>
    <t>820TA</t>
  </si>
  <si>
    <t>Cross</t>
  </si>
  <si>
    <t>Black Rhino</t>
  </si>
  <si>
    <t>Sure-Trac</t>
  </si>
  <si>
    <t>6 x 12 Tube Top Three Board Trailer 3K Idler</t>
  </si>
  <si>
    <t>6 x 12 Tube Top Utility Trailer 3K Idler</t>
  </si>
  <si>
    <t>6 x 10 Tube Top Utility Trailer 3K Idler</t>
  </si>
  <si>
    <t>7 x 18 Tube Top Utility Trailer 10K Tandem</t>
  </si>
  <si>
    <t>Tandem</t>
  </si>
  <si>
    <t>7 x 20 Tube Top Utility Trailer 7K Tandem</t>
  </si>
  <si>
    <t>Utility Flatbed Avg Price/Ft</t>
  </si>
  <si>
    <t>Utility Tandem Avg Price/Ft</t>
  </si>
  <si>
    <t>Low Profile</t>
  </si>
  <si>
    <t>82 IN x 14 HD Low Profile Dump Trailer 14K Telescopic</t>
  </si>
  <si>
    <t>Dump Avg Price/FT</t>
  </si>
  <si>
    <t>Utility Tandem</t>
  </si>
  <si>
    <t>Adam</t>
  </si>
  <si>
    <t>4Star</t>
  </si>
  <si>
    <t>4 Horse Hd to Hd w XLTack, WERM, EZ Lift</t>
  </si>
  <si>
    <t>Corn Pro</t>
  </si>
  <si>
    <t>4 Horse Hd-Hd/3 Box Stalls</t>
  </si>
  <si>
    <t>Jubilee - All Aluminum 2H BP w/Tack Rm</t>
  </si>
  <si>
    <t>"Jubilee" - ALL ALUMINUM 2H Bumper Pull</t>
  </si>
  <si>
    <t>6 Horse Hd to Hd w Box Stall &amp; 5' Tack</t>
  </si>
  <si>
    <t>2H Straight Load GN w Tack &amp; Side Ramp</t>
  </si>
  <si>
    <t>20' GN 2+1</t>
  </si>
  <si>
    <t>Jubilee - All Aluminum 2H BP w/Tack</t>
  </si>
  <si>
    <t>2H BP - 8' Tall, WERM, Rolling Divider</t>
  </si>
  <si>
    <t>29' 4H Hd-Hd - XL Tack, WERM</t>
  </si>
  <si>
    <t>4H Head to Head with Box Stall - No Tack</t>
  </si>
  <si>
    <t>24' 2+1, 8' Tall, 5' Tack</t>
  </si>
  <si>
    <t>18' GN 2 Box</t>
  </si>
  <si>
    <t>BP 3H Slant - 7'6 Tall,Mangers,Insulated</t>
  </si>
  <si>
    <t>6H Slant with 6' SW LQ</t>
  </si>
  <si>
    <t>2H BP With Tack Room</t>
  </si>
  <si>
    <t>SG 16 7H - 16' Gooseneck - 7' Tall</t>
  </si>
  <si>
    <t>20' Gooseneck Stock - 7 Wide x 7 Tall</t>
  </si>
  <si>
    <t>Flat Bed</t>
  </si>
  <si>
    <t>7 x 12 Tube Top Utility Trailer 7K Tandem</t>
  </si>
  <si>
    <t>7 x 14 Tube Top Utility Trailer 5K Brake</t>
  </si>
  <si>
    <t>7 x 18 Tube Top Utility Trailer 7K Tandem</t>
  </si>
  <si>
    <t>7 x 20 Tube Top Utility Trailer 10K Tandem</t>
  </si>
  <si>
    <t>Load Trail</t>
  </si>
  <si>
    <t>77" X 12' SINGLE AXLE (2" X 3" ANGLE FRAME)</t>
  </si>
  <si>
    <t>77" X 12' SINGLE AXLE SCISSOR HAULER</t>
  </si>
  <si>
    <t>Metal</t>
  </si>
  <si>
    <t>83" X 14' SINGLE AXLE (4" CHANNEL FRAME)</t>
  </si>
  <si>
    <t>83" X 16' TANDEM AXLE UTILITY (2" X 3" ANGLE FRAME)</t>
  </si>
  <si>
    <t>6 X 12 WOOD FLOOR Utility Trailer</t>
  </si>
  <si>
    <t>6 x 10 single axle utility Utility Trailer</t>
  </si>
  <si>
    <t>4.5 x 8ft Utility Dump Trailer</t>
  </si>
  <si>
    <t>82 IN x 16 HD Low Profile Gooseneck Dump Trailer 14K Telescopic</t>
  </si>
  <si>
    <t>83" X 14' TANDEM AXLE DUMP</t>
  </si>
  <si>
    <t>83" X 16' TANDEM AXLE 12" I-BEAM HEAVY DUTY GOOSENECK DUMP</t>
  </si>
  <si>
    <t>83" X 16' TANDEM AXLE DUMP LOW-PRO DUMP</t>
  </si>
  <si>
    <t>78 IN x 12 Single Axle Tilt Bed Equipment Trailer 7.8K</t>
  </si>
  <si>
    <t>Tilt</t>
  </si>
  <si>
    <t>102" X 20' TANDEM HEAVY DUTY PINTLE HOOK</t>
  </si>
  <si>
    <t>102" X 24' TILT-N-GO TANDEM AXLE TILT DECK I-BEAM FRAME</t>
  </si>
  <si>
    <t>102" X 25' TANDEM HEAVY DUTY GOOSENECK</t>
  </si>
  <si>
    <t>102" X 26' TANDEM STANDARD PINTLE HOOK</t>
  </si>
  <si>
    <t>102" X 30' TANDEM HEAVY DUTY GOOSENECK</t>
  </si>
  <si>
    <t>102" X 32' TANDEM LOW-PRO GOOSENECK W/HYD. DOVE</t>
  </si>
  <si>
    <t>83" X 18' TANDEM AXLE EQUIPMENT TRAILER</t>
  </si>
  <si>
    <t>Cargo Express</t>
  </si>
  <si>
    <t>2023 Cargo Express 6 X 10 Cargo / Enclosed Trailer</t>
  </si>
  <si>
    <t>2023 Cargo Express 7 x 12 Cargo / Enclosed Trailer</t>
  </si>
  <si>
    <t>2023 Cargo Express 7X14 Cargo / Enclosed Trailer</t>
  </si>
  <si>
    <t>2022 Sure-Trac 6 x 12 Pro Series Enclosed Wedge Cargo Trailer 3K</t>
  </si>
  <si>
    <t>2023 Sure-Trac 7 x 14 Pro Series Enclosed Wedge Cargo Trailer TA 7K</t>
  </si>
  <si>
    <t>2023 Sure-Trac 7 x 16 Pro Series Enclosed Wedge Cargo Trailer TA 7K</t>
  </si>
  <si>
    <t>6208TA-B-030</t>
  </si>
  <si>
    <t>6210TA-B-030 </t>
  </si>
  <si>
    <t>7212HST-B-030</t>
  </si>
  <si>
    <t>8214TA-0-030</t>
  </si>
  <si>
    <t>8216TAT-B-070</t>
  </si>
  <si>
    <t>8218TAT-B-070</t>
  </si>
  <si>
    <t>Over The Wheel Dump 610MB</t>
  </si>
  <si>
    <t>Low Profile Dump 712HX</t>
  </si>
  <si>
    <t>8214DD-B-140 7FT Wide x 14FT Long</t>
  </si>
  <si>
    <t>8216TBE-B-160</t>
  </si>
  <si>
    <t>8216ET-B-100</t>
  </si>
  <si>
    <t>8218ET-B-100</t>
  </si>
  <si>
    <t>82173URET-B-140</t>
  </si>
  <si>
    <t>8T (Commercial) Partial-Tilt Series 20'</t>
  </si>
  <si>
    <t>82184TBE-B-160</t>
  </si>
  <si>
    <t>102205LPDO2A-GN-150</t>
  </si>
  <si>
    <t>4X6 Alpha Series</t>
  </si>
  <si>
    <t>610SA </t>
  </si>
  <si>
    <t>Challenger 510CS</t>
  </si>
  <si>
    <t>612CS </t>
  </si>
  <si>
    <t>714TA-ALPHA </t>
  </si>
  <si>
    <t>Enclosed Homesteader Manuf. Avg</t>
  </si>
  <si>
    <t>Challenger 716CT</t>
  </si>
  <si>
    <t>7' Wide Tandem Axle 7 x 16 TA</t>
  </si>
  <si>
    <t>Carry-On</t>
  </si>
  <si>
    <t>5X8GWE2K</t>
  </si>
  <si>
    <t>Tube Top Rail Utility Trailer</t>
  </si>
  <si>
    <t>MFT4X8G</t>
  </si>
  <si>
    <t>MFT4X8</t>
  </si>
  <si>
    <t>7X12GWHS16</t>
  </si>
  <si>
    <t>Galvalume Kit Trailer</t>
  </si>
  <si>
    <t>Karavan</t>
  </si>
  <si>
    <t>Tandem Axle Utility Trailer</t>
  </si>
  <si>
    <t>Utility Single Axle Avg Price/Foot</t>
  </si>
  <si>
    <t>Utility Tandem Avg Price/Foot</t>
  </si>
  <si>
    <t>Basic Single Axle</t>
  </si>
  <si>
    <t>Standard Single Axle</t>
  </si>
  <si>
    <t>Deluxe Single Axle</t>
  </si>
  <si>
    <t>Basic Tandem</t>
  </si>
  <si>
    <t>Standard Tandem</t>
  </si>
  <si>
    <t>Deluxe Tandem</t>
  </si>
  <si>
    <t>Basic Flatbed</t>
  </si>
  <si>
    <t>Standard Flatbed</t>
  </si>
  <si>
    <t>Deluxe Heavy Duty Flatbed</t>
  </si>
  <si>
    <t>Deluxe Tandem Flatbed</t>
  </si>
  <si>
    <t>Deluxe Flatbed Tilt</t>
  </si>
  <si>
    <t>Deluxe Equipment</t>
  </si>
  <si>
    <t>Deluxe Equipment Tilt</t>
  </si>
  <si>
    <t>Deluxe Landscape</t>
  </si>
  <si>
    <t>Gooseneck Tilt Avg Price/Foot</t>
  </si>
  <si>
    <t>Gooseneck Equipment Avg Price/Foot</t>
  </si>
  <si>
    <t>Standard Wood Deck</t>
  </si>
  <si>
    <t>Standard Diamond Deck</t>
  </si>
  <si>
    <t>Deluxe Wood Deck</t>
  </si>
  <si>
    <t>Deluxe Diamond Deck</t>
  </si>
  <si>
    <t>Deluxe Gooseneck</t>
  </si>
  <si>
    <t>Deluxe Tilt Gooseneck</t>
  </si>
  <si>
    <t>Deluxe Wood Deck Skid</t>
  </si>
  <si>
    <t>Deluxe Diamond Deck Skid</t>
  </si>
  <si>
    <t>Deluxe Wood Tilt</t>
  </si>
  <si>
    <t>Deluxe Diamond Tilt</t>
  </si>
  <si>
    <t>Standard Light Duty</t>
  </si>
  <si>
    <t>Deluxe Light Duty</t>
  </si>
  <si>
    <t>Deluxe Medium Duty</t>
  </si>
  <si>
    <t>Deluxe Heavy Duty</t>
  </si>
  <si>
    <t>Deluxe Heavy Duty Gooseneck</t>
  </si>
  <si>
    <t>Gooseneck Tilt</t>
  </si>
  <si>
    <t>Gooseneck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</si>
</sst>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4">
    <xf numFmtId="0" fontId="0" fillId="0" borderId="0" xfId="0"/>
    <xf numFmtId="164" fontId="0" fillId="0" borderId="0" xfId="1" applyNumberFormat="1" applyFont="1"/>
    <xf numFmtId="44" fontId="0" fillId="0" borderId="0" xfId="2" applyFont="1"/>
    <xf numFmtId="4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/>
    <xf numFmtId="44" fontId="0" fillId="0" borderId="0" xfId="2" applyFont="1" applyFill="1"/>
    <xf numFmtId="0" fontId="4" fillId="0" borderId="1" xfId="0" applyFont="1" applyBorder="1"/>
    <xf numFmtId="44" fontId="4" fillId="0" borderId="1" xfId="2" applyFont="1" applyBorder="1"/>
    <xf numFmtId="0" fontId="0" fillId="0" borderId="1" xfId="0" applyBorder="1"/>
    <xf numFmtId="164" fontId="0" fillId="0" borderId="1" xfId="1" applyNumberFormat="1" applyFont="1" applyBorder="1"/>
    <xf numFmtId="44" fontId="0" fillId="0" borderId="1" xfId="2" applyFont="1" applyBorder="1"/>
    <xf numFmtId="44" fontId="0" fillId="0" borderId="1" xfId="0" applyNumberFormat="1" applyBorder="1"/>
    <xf numFmtId="164" fontId="0" fillId="0" borderId="1" xfId="1" applyNumberFormat="1" applyFont="1" applyFill="1" applyBorder="1"/>
    <xf numFmtId="44" fontId="0" fillId="0" borderId="1" xfId="2" applyFont="1" applyFill="1" applyBorder="1"/>
    <xf numFmtId="0" fontId="4" fillId="0" borderId="2" xfId="0" applyFont="1" applyBorder="1"/>
    <xf numFmtId="44" fontId="4" fillId="0" borderId="2" xfId="2" applyFont="1" applyFill="1" applyBorder="1"/>
    <xf numFmtId="0" fontId="8" fillId="0" borderId="4" xfId="0" applyFont="1" applyBorder="1"/>
    <xf numFmtId="0" fontId="0" fillId="0" borderId="5" xfId="0" applyBorder="1"/>
    <xf numFmtId="164" fontId="0" fillId="0" borderId="5" xfId="1" applyNumberFormat="1" applyFont="1" applyFill="1" applyBorder="1"/>
    <xf numFmtId="44" fontId="0" fillId="0" borderId="5" xfId="2" applyFont="1" applyFill="1" applyBorder="1"/>
    <xf numFmtId="44" fontId="0" fillId="0" borderId="6" xfId="0" applyNumberFormat="1" applyBorder="1"/>
    <xf numFmtId="0" fontId="8" fillId="0" borderId="7" xfId="0" applyFont="1" applyBorder="1"/>
    <xf numFmtId="44" fontId="0" fillId="0" borderId="8" xfId="0" applyNumberFormat="1" applyBorder="1"/>
    <xf numFmtId="0" fontId="0" fillId="0" borderId="10" xfId="0" applyBorder="1"/>
    <xf numFmtId="164" fontId="0" fillId="0" borderId="10" xfId="1" applyNumberFormat="1" applyFont="1" applyFill="1" applyBorder="1"/>
    <xf numFmtId="44" fontId="0" fillId="0" borderId="10" xfId="2" applyFont="1" applyFill="1" applyBorder="1"/>
    <xf numFmtId="44" fontId="0" fillId="0" borderId="11" xfId="0" applyNumberFormat="1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5" fillId="0" borderId="1" xfId="0" applyFont="1" applyBorder="1"/>
    <xf numFmtId="164" fontId="4" fillId="0" borderId="1" xfId="1" applyNumberFormat="1" applyFont="1" applyBorder="1"/>
    <xf numFmtId="49" fontId="0" fillId="0" borderId="1" xfId="0" applyNumberFormat="1" applyBorder="1"/>
    <xf numFmtId="0" fontId="0" fillId="0" borderId="1" xfId="0" applyBorder="1" applyAlignment="1">
      <alignment horizontal="center"/>
    </xf>
    <xf numFmtId="165" fontId="0" fillId="0" borderId="1" xfId="0" applyNumberFormat="1" applyBorder="1"/>
    <xf numFmtId="0" fontId="4" fillId="0" borderId="2" xfId="0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5" fontId="4" fillId="0" borderId="2" xfId="2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0" fillId="0" borderId="3" xfId="0" applyBorder="1"/>
    <xf numFmtId="0" fontId="0" fillId="0" borderId="5" xfId="0" applyBorder="1" applyAlignment="1">
      <alignment horizontal="center"/>
    </xf>
    <xf numFmtId="164" fontId="0" fillId="0" borderId="5" xfId="1" applyNumberFormat="1" applyFont="1" applyBorder="1"/>
    <xf numFmtId="165" fontId="0" fillId="0" borderId="5" xfId="0" applyNumberFormat="1" applyBorder="1"/>
    <xf numFmtId="165" fontId="0" fillId="0" borderId="6" xfId="0" applyNumberFormat="1" applyBorder="1"/>
    <xf numFmtId="165" fontId="0" fillId="0" borderId="8" xfId="0" applyNumberFormat="1" applyBorder="1"/>
    <xf numFmtId="0" fontId="0" fillId="0" borderId="10" xfId="0" applyBorder="1" applyAlignment="1">
      <alignment horizontal="center"/>
    </xf>
    <xf numFmtId="164" fontId="0" fillId="0" borderId="10" xfId="1" applyNumberFormat="1" applyFont="1" applyBorder="1"/>
    <xf numFmtId="165" fontId="0" fillId="0" borderId="10" xfId="0" applyNumberFormat="1" applyBorder="1"/>
    <xf numFmtId="165" fontId="0" fillId="0" borderId="11" xfId="0" applyNumberFormat="1" applyBorder="1"/>
    <xf numFmtId="0" fontId="0" fillId="0" borderId="12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1" applyNumberFormat="1" applyFont="1" applyBorder="1"/>
    <xf numFmtId="165" fontId="0" fillId="0" borderId="2" xfId="0" applyNumberFormat="1" applyBorder="1"/>
    <xf numFmtId="0" fontId="9" fillId="0" borderId="0" xfId="3"/>
    <xf numFmtId="164" fontId="0" fillId="0" borderId="3" xfId="1" applyNumberFormat="1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4" fillId="0" borderId="14" xfId="1" applyNumberFormat="1" applyFont="1" applyBorder="1" applyAlignment="1">
      <alignment horizontal="center"/>
    </xf>
    <xf numFmtId="165" fontId="4" fillId="0" borderId="14" xfId="2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5" xfId="0" applyBorder="1" applyAlignment="1">
      <alignment horizontal="left"/>
    </xf>
    <xf numFmtId="164" fontId="0" fillId="0" borderId="5" xfId="1" applyNumberFormat="1" applyFont="1" applyBorder="1" applyAlignment="1">
      <alignment horizontal="center"/>
    </xf>
    <xf numFmtId="0" fontId="0" fillId="0" borderId="17" xfId="0" applyBorder="1"/>
    <xf numFmtId="0" fontId="0" fillId="0" borderId="1" xfId="0" applyBorder="1" applyAlignment="1">
      <alignment horizontal="left"/>
    </xf>
    <xf numFmtId="164" fontId="0" fillId="0" borderId="1" xfId="1" applyNumberFormat="1" applyFont="1" applyBorder="1" applyAlignment="1">
      <alignment horizontal="center"/>
    </xf>
    <xf numFmtId="165" fontId="0" fillId="0" borderId="18" xfId="0" applyNumberFormat="1" applyBorder="1"/>
    <xf numFmtId="0" fontId="0" fillId="0" borderId="3" xfId="0" applyBorder="1" applyAlignment="1">
      <alignment horizontal="center"/>
    </xf>
    <xf numFmtId="16" fontId="0" fillId="0" borderId="1" xfId="0" applyNumberFormat="1" applyBorder="1"/>
    <xf numFmtId="165" fontId="0" fillId="0" borderId="16" xfId="0" applyNumberFormat="1" applyBorder="1"/>
    <xf numFmtId="0" fontId="0" fillId="0" borderId="5" xfId="1" applyNumberFormat="1" applyFont="1" applyBorder="1" applyAlignment="1">
      <alignment horizontal="right"/>
    </xf>
    <xf numFmtId="0" fontId="0" fillId="0" borderId="1" xfId="1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0" xfId="0" applyBorder="1" applyAlignment="1">
      <alignment horizontal="right"/>
    </xf>
    <xf numFmtId="166" fontId="0" fillId="0" borderId="5" xfId="2" applyNumberFormat="1" applyFont="1" applyBorder="1" applyAlignment="1">
      <alignment horizontal="right"/>
    </xf>
    <xf numFmtId="166" fontId="0" fillId="0" borderId="1" xfId="2" applyNumberFormat="1" applyFont="1" applyBorder="1" applyAlignment="1">
      <alignment horizontal="right"/>
    </xf>
    <xf numFmtId="166" fontId="0" fillId="0" borderId="3" xfId="0" applyNumberFormat="1" applyBorder="1"/>
    <xf numFmtId="166" fontId="0" fillId="0" borderId="1" xfId="0" applyNumberFormat="1" applyBorder="1"/>
    <xf numFmtId="166" fontId="0" fillId="0" borderId="2" xfId="0" applyNumberFormat="1" applyBorder="1"/>
    <xf numFmtId="166" fontId="0" fillId="0" borderId="5" xfId="0" applyNumberFormat="1" applyBorder="1"/>
    <xf numFmtId="166" fontId="0" fillId="0" borderId="10" xfId="0" applyNumberFormat="1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0" xfId="0" applyBorder="1"/>
    <xf numFmtId="164" fontId="0" fillId="0" borderId="20" xfId="1" applyNumberFormat="1" applyFont="1" applyBorder="1"/>
    <xf numFmtId="165" fontId="0" fillId="0" borderId="20" xfId="0" applyNumberFormat="1" applyBorder="1"/>
    <xf numFmtId="165" fontId="0" fillId="0" borderId="21" xfId="0" applyNumberFormat="1" applyBorder="1"/>
    <xf numFmtId="0" fontId="8" fillId="0" borderId="1" xfId="0" applyFont="1" applyBorder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showGridLines="0" tabSelected="1" workbookViewId="0">
      <pane ySplit="1" topLeftCell="A2" activePane="bottomLeft" state="frozen"/>
      <selection pane="bottomLeft" activeCell="B37" sqref="B37"/>
    </sheetView>
  </sheetViews>
  <sheetFormatPr defaultRowHeight="15" x14ac:dyDescent="0.25"/>
  <cols>
    <col min="1" max="1" width="16" bestFit="1" customWidth="1"/>
    <col min="2" max="2" width="21.7109375" bestFit="1" customWidth="1"/>
  </cols>
  <sheetData>
    <row r="1" spans="1:15" x14ac:dyDescent="0.25">
      <c r="A1" s="32" t="s">
        <v>44</v>
      </c>
      <c r="B1" s="32" t="s">
        <v>7</v>
      </c>
      <c r="C1" s="32" t="s">
        <v>63</v>
      </c>
    </row>
    <row r="2" spans="1:15" x14ac:dyDescent="0.25">
      <c r="A2" s="10" t="s">
        <v>64</v>
      </c>
      <c r="B2" s="10" t="s">
        <v>0</v>
      </c>
      <c r="C2" s="15">
        <v>236.91</v>
      </c>
      <c r="O2" s="3"/>
    </row>
    <row r="3" spans="1:15" x14ac:dyDescent="0.25">
      <c r="A3" s="10" t="s">
        <v>64</v>
      </c>
      <c r="B3" s="10" t="s">
        <v>65</v>
      </c>
      <c r="C3" s="15">
        <v>240.5</v>
      </c>
      <c r="F3" s="6"/>
      <c r="M3" s="4"/>
      <c r="O3" s="3"/>
    </row>
    <row r="4" spans="1:15" x14ac:dyDescent="0.25">
      <c r="A4" s="10" t="s">
        <v>64</v>
      </c>
      <c r="B4" s="10" t="s">
        <v>8</v>
      </c>
      <c r="C4" s="15">
        <v>495.97</v>
      </c>
      <c r="F4" s="3"/>
      <c r="M4" s="4"/>
      <c r="O4" s="3"/>
    </row>
    <row r="5" spans="1:15" x14ac:dyDescent="0.25">
      <c r="A5" s="10" t="s">
        <v>64</v>
      </c>
      <c r="B5" s="10" t="s">
        <v>220</v>
      </c>
      <c r="C5" s="15">
        <v>589.63</v>
      </c>
      <c r="F5" s="6"/>
      <c r="M5" s="4"/>
      <c r="O5" s="3"/>
    </row>
    <row r="6" spans="1:15" x14ac:dyDescent="0.25">
      <c r="A6" s="10" t="s">
        <v>64</v>
      </c>
      <c r="B6" s="10" t="s">
        <v>221</v>
      </c>
      <c r="C6" s="15">
        <v>381.21</v>
      </c>
      <c r="F6" s="3"/>
      <c r="M6" s="4"/>
    </row>
    <row r="7" spans="1:15" x14ac:dyDescent="0.25">
      <c r="A7" s="10" t="s">
        <v>64</v>
      </c>
      <c r="B7" s="10" t="s">
        <v>66</v>
      </c>
      <c r="C7" s="15">
        <v>599.64</v>
      </c>
      <c r="F7" s="6"/>
      <c r="M7" s="4"/>
    </row>
    <row r="8" spans="1:15" x14ac:dyDescent="0.25">
      <c r="A8" s="10" t="s">
        <v>64</v>
      </c>
      <c r="B8" s="10" t="s">
        <v>24</v>
      </c>
      <c r="C8" s="15">
        <v>352.52</v>
      </c>
      <c r="F8" s="3"/>
      <c r="M8" s="4"/>
    </row>
    <row r="9" spans="1:15" x14ac:dyDescent="0.25">
      <c r="A9" s="10" t="s">
        <v>64</v>
      </c>
      <c r="B9" s="10" t="s">
        <v>67</v>
      </c>
      <c r="C9" s="15">
        <v>381.21</v>
      </c>
      <c r="F9" s="6"/>
      <c r="M9" s="4"/>
    </row>
    <row r="10" spans="1:15" x14ac:dyDescent="0.25">
      <c r="A10" s="10" t="s">
        <v>64</v>
      </c>
      <c r="B10" s="10" t="s">
        <v>68</v>
      </c>
      <c r="C10" s="15">
        <v>318.31</v>
      </c>
      <c r="F10" s="3"/>
    </row>
    <row r="11" spans="1:15" x14ac:dyDescent="0.25">
      <c r="A11" s="10" t="s">
        <v>64</v>
      </c>
      <c r="B11" s="10" t="s">
        <v>69</v>
      </c>
      <c r="C11" s="15">
        <v>369.63</v>
      </c>
      <c r="H11" s="7"/>
    </row>
    <row r="12" spans="1:15" x14ac:dyDescent="0.25">
      <c r="A12" s="10" t="s">
        <v>64</v>
      </c>
      <c r="B12" s="10" t="s">
        <v>70</v>
      </c>
      <c r="C12" s="15">
        <v>361.43</v>
      </c>
      <c r="H12" s="7"/>
    </row>
    <row r="13" spans="1:15" x14ac:dyDescent="0.25">
      <c r="A13" s="10" t="s">
        <v>64</v>
      </c>
      <c r="B13" s="10" t="s">
        <v>21</v>
      </c>
      <c r="C13" s="15">
        <v>751.01</v>
      </c>
      <c r="I13" s="4"/>
      <c r="M13" s="7"/>
    </row>
    <row r="14" spans="1:15" x14ac:dyDescent="0.25">
      <c r="A14" s="10" t="s">
        <v>64</v>
      </c>
      <c r="B14" s="10" t="s">
        <v>71</v>
      </c>
      <c r="C14" s="15">
        <v>757.51</v>
      </c>
    </row>
    <row r="15" spans="1:15" x14ac:dyDescent="0.25">
      <c r="A15" s="10" t="s">
        <v>64</v>
      </c>
      <c r="B15" s="10" t="s">
        <v>72</v>
      </c>
      <c r="C15" s="15">
        <v>795.25</v>
      </c>
      <c r="I15" s="4"/>
      <c r="M15" s="7"/>
    </row>
    <row r="16" spans="1:15" x14ac:dyDescent="0.25">
      <c r="A16" s="10" t="s">
        <v>36</v>
      </c>
      <c r="B16" s="10" t="s">
        <v>0</v>
      </c>
      <c r="C16" s="15">
        <v>190.15</v>
      </c>
    </row>
    <row r="17" spans="1:9" x14ac:dyDescent="0.25">
      <c r="A17" s="10" t="s">
        <v>36</v>
      </c>
      <c r="B17" s="10" t="s">
        <v>74</v>
      </c>
      <c r="C17" s="15">
        <v>151.38999999999999</v>
      </c>
      <c r="I17" s="4"/>
    </row>
    <row r="18" spans="1:9" x14ac:dyDescent="0.25">
      <c r="A18" s="10" t="s">
        <v>36</v>
      </c>
      <c r="B18" s="10" t="s">
        <v>65</v>
      </c>
      <c r="C18" s="15">
        <v>196.67</v>
      </c>
    </row>
    <row r="19" spans="1:9" x14ac:dyDescent="0.25">
      <c r="A19" s="10" t="s">
        <v>36</v>
      </c>
      <c r="B19" s="10" t="s">
        <v>73</v>
      </c>
      <c r="C19" s="15">
        <v>218.05</v>
      </c>
      <c r="I19" s="4"/>
    </row>
    <row r="20" spans="1:9" x14ac:dyDescent="0.25">
      <c r="A20" s="10" t="s">
        <v>75</v>
      </c>
      <c r="B20" s="10" t="s">
        <v>0</v>
      </c>
      <c r="C20" s="15">
        <v>263.89</v>
      </c>
    </row>
    <row r="21" spans="1:9" x14ac:dyDescent="0.25">
      <c r="A21" s="10" t="s">
        <v>75</v>
      </c>
      <c r="B21" s="10" t="s">
        <v>21</v>
      </c>
      <c r="C21" s="15">
        <v>791.76</v>
      </c>
      <c r="I21" s="4"/>
    </row>
    <row r="22" spans="1:9" x14ac:dyDescent="0.25">
      <c r="A22" s="10" t="s">
        <v>75</v>
      </c>
      <c r="B22" s="10" t="s">
        <v>24</v>
      </c>
      <c r="C22" s="15">
        <v>546.09</v>
      </c>
      <c r="H22" s="7"/>
    </row>
    <row r="23" spans="1:9" x14ac:dyDescent="0.25">
      <c r="A23" s="10" t="s">
        <v>75</v>
      </c>
      <c r="B23" s="10" t="s">
        <v>76</v>
      </c>
      <c r="C23" s="15">
        <v>490.62</v>
      </c>
    </row>
    <row r="24" spans="1:9" x14ac:dyDescent="0.25">
      <c r="A24" s="10" t="s">
        <v>75</v>
      </c>
      <c r="B24" s="10" t="s">
        <v>67</v>
      </c>
      <c r="C24" s="15">
        <v>684.75</v>
      </c>
      <c r="H24" s="7"/>
    </row>
    <row r="25" spans="1:9" x14ac:dyDescent="0.25">
      <c r="A25" s="10" t="s">
        <v>75</v>
      </c>
      <c r="B25" s="10" t="s">
        <v>25</v>
      </c>
      <c r="C25" s="15">
        <v>487.87</v>
      </c>
    </row>
    <row r="26" spans="1:9" x14ac:dyDescent="0.25">
      <c r="A26" s="10" t="s">
        <v>75</v>
      </c>
      <c r="B26" s="10" t="s">
        <v>77</v>
      </c>
      <c r="C26" s="15">
        <v>374.35</v>
      </c>
    </row>
    <row r="27" spans="1:9" x14ac:dyDescent="0.25">
      <c r="A27" s="10" t="s">
        <v>75</v>
      </c>
      <c r="B27" s="10" t="s">
        <v>78</v>
      </c>
      <c r="C27" s="15">
        <v>568.95000000000005</v>
      </c>
    </row>
    <row r="28" spans="1:9" x14ac:dyDescent="0.25">
      <c r="A28" s="10" t="s">
        <v>81</v>
      </c>
      <c r="B28" s="10" t="s">
        <v>0</v>
      </c>
      <c r="C28" s="15">
        <v>317.5</v>
      </c>
    </row>
    <row r="29" spans="1:9" x14ac:dyDescent="0.25">
      <c r="A29" s="10" t="s">
        <v>81</v>
      </c>
      <c r="B29" s="10" t="s">
        <v>65</v>
      </c>
      <c r="C29" s="15">
        <v>325.54000000000002</v>
      </c>
    </row>
    <row r="30" spans="1:9" x14ac:dyDescent="0.25">
      <c r="A30" s="10" t="s">
        <v>81</v>
      </c>
      <c r="B30" s="10" t="s">
        <v>98</v>
      </c>
      <c r="C30" s="15">
        <v>308.33</v>
      </c>
    </row>
    <row r="31" spans="1:9" x14ac:dyDescent="0.25">
      <c r="A31" s="10" t="s">
        <v>81</v>
      </c>
      <c r="B31" s="10" t="s">
        <v>21</v>
      </c>
      <c r="C31" s="15">
        <v>978.5</v>
      </c>
    </row>
    <row r="32" spans="1:9" x14ac:dyDescent="0.25">
      <c r="A32" s="10" t="s">
        <v>81</v>
      </c>
      <c r="B32" s="10" t="s">
        <v>24</v>
      </c>
      <c r="C32" s="15">
        <v>559.98</v>
      </c>
    </row>
    <row r="33" spans="1:3" x14ac:dyDescent="0.25">
      <c r="A33" s="10" t="s">
        <v>81</v>
      </c>
      <c r="B33" s="10" t="s">
        <v>70</v>
      </c>
      <c r="C33" s="15">
        <v>506.58</v>
      </c>
    </row>
    <row r="34" spans="1:3" x14ac:dyDescent="0.25">
      <c r="A34" s="10" t="s">
        <v>81</v>
      </c>
      <c r="B34" s="10" t="s">
        <v>67</v>
      </c>
      <c r="C34" s="15">
        <v>648.99</v>
      </c>
    </row>
    <row r="35" spans="1:3" x14ac:dyDescent="0.25">
      <c r="A35" s="10" t="s">
        <v>81</v>
      </c>
      <c r="B35" s="10" t="s">
        <v>25</v>
      </c>
      <c r="C35" s="15">
        <v>620.24</v>
      </c>
    </row>
  </sheetData>
  <autoFilter ref="A1:C35" xr:uid="{00000000-0009-0000-0000-000000000000}"/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5"/>
  <sheetViews>
    <sheetView showGridLines="0" workbookViewId="0">
      <pane ySplit="1" topLeftCell="A2" activePane="bottomLeft" state="frozen"/>
      <selection pane="bottomLeft" activeCell="I53" sqref="I53"/>
    </sheetView>
  </sheetViews>
  <sheetFormatPr defaultRowHeight="15" x14ac:dyDescent="0.25"/>
  <cols>
    <col min="1" max="1" width="10.7109375" bestFit="1" customWidth="1"/>
    <col min="2" max="2" width="29.42578125" bestFit="1" customWidth="1"/>
    <col min="3" max="3" width="12.140625" hidden="1" customWidth="1"/>
    <col min="4" max="4" width="10.140625" bestFit="1" customWidth="1"/>
    <col min="5" max="5" width="4.42578125" bestFit="1" customWidth="1"/>
    <col min="6" max="6" width="12.140625" style="7" bestFit="1" customWidth="1"/>
    <col min="7" max="7" width="10.42578125" bestFit="1" customWidth="1"/>
  </cols>
  <sheetData>
    <row r="1" spans="1:9" ht="16.5" thickBot="1" x14ac:dyDescent="0.3">
      <c r="A1" s="16" t="s">
        <v>7</v>
      </c>
      <c r="B1" s="16" t="s">
        <v>0</v>
      </c>
      <c r="C1" s="16" t="s">
        <v>1</v>
      </c>
      <c r="D1" s="16" t="s">
        <v>2</v>
      </c>
      <c r="E1" s="16" t="s">
        <v>3</v>
      </c>
      <c r="F1" s="17" t="s">
        <v>4</v>
      </c>
      <c r="G1" s="16" t="s">
        <v>16</v>
      </c>
    </row>
    <row r="2" spans="1:9" x14ac:dyDescent="0.25">
      <c r="A2" s="18" t="s">
        <v>0</v>
      </c>
      <c r="B2" s="19" t="s">
        <v>189</v>
      </c>
      <c r="C2" s="19"/>
      <c r="D2" s="20">
        <v>2000</v>
      </c>
      <c r="E2" s="19">
        <v>10</v>
      </c>
      <c r="F2" s="21">
        <v>1590</v>
      </c>
      <c r="G2" s="22">
        <f t="shared" ref="G2:G10" si="0">F2/E2</f>
        <v>159</v>
      </c>
      <c r="I2" s="6" t="s">
        <v>29</v>
      </c>
    </row>
    <row r="3" spans="1:9" x14ac:dyDescent="0.25">
      <c r="A3" s="23" t="s">
        <v>0</v>
      </c>
      <c r="B3" s="10" t="s">
        <v>190</v>
      </c>
      <c r="C3" s="10"/>
      <c r="D3" s="14">
        <v>2990</v>
      </c>
      <c r="E3" s="10">
        <v>12</v>
      </c>
      <c r="F3" s="15">
        <v>2190</v>
      </c>
      <c r="G3" s="24">
        <f t="shared" si="0"/>
        <v>182.5</v>
      </c>
      <c r="I3" s="3">
        <f>AVERAGE(G2:G10)</f>
        <v>236.91402116402119</v>
      </c>
    </row>
    <row r="4" spans="1:9" x14ac:dyDescent="0.25">
      <c r="A4" s="23" t="s">
        <v>0</v>
      </c>
      <c r="B4" s="10" t="s">
        <v>191</v>
      </c>
      <c r="C4" s="10"/>
      <c r="D4" s="14">
        <v>2990</v>
      </c>
      <c r="E4" s="10">
        <v>14</v>
      </c>
      <c r="F4" s="15">
        <v>2690</v>
      </c>
      <c r="G4" s="24">
        <f t="shared" si="0"/>
        <v>192.14285714285714</v>
      </c>
      <c r="I4" s="6" t="s">
        <v>187</v>
      </c>
    </row>
    <row r="5" spans="1:9" x14ac:dyDescent="0.25">
      <c r="A5" s="23" t="s">
        <v>0</v>
      </c>
      <c r="B5" s="10" t="s">
        <v>192</v>
      </c>
      <c r="C5" s="10"/>
      <c r="D5" s="14">
        <v>6000</v>
      </c>
      <c r="E5" s="10">
        <v>16</v>
      </c>
      <c r="F5" s="15">
        <v>3490</v>
      </c>
      <c r="G5" s="24">
        <f t="shared" si="0"/>
        <v>218.125</v>
      </c>
      <c r="I5" s="3">
        <f>AVERAGE(G2:G4)</f>
        <v>177.88095238095238</v>
      </c>
    </row>
    <row r="6" spans="1:9" x14ac:dyDescent="0.25">
      <c r="A6" s="23" t="s">
        <v>0</v>
      </c>
      <c r="B6" s="10" t="s">
        <v>193</v>
      </c>
      <c r="C6" s="10"/>
      <c r="D6" s="14">
        <v>8000</v>
      </c>
      <c r="E6" s="10">
        <v>18</v>
      </c>
      <c r="F6" s="15">
        <v>4490</v>
      </c>
      <c r="G6" s="24">
        <f t="shared" si="0"/>
        <v>249.44444444444446</v>
      </c>
      <c r="I6" s="6" t="s">
        <v>188</v>
      </c>
    </row>
    <row r="7" spans="1:9" x14ac:dyDescent="0.25">
      <c r="A7" s="23" t="s">
        <v>0</v>
      </c>
      <c r="B7" s="10" t="s">
        <v>194</v>
      </c>
      <c r="C7" s="10"/>
      <c r="D7" s="14">
        <v>17000</v>
      </c>
      <c r="E7" s="10">
        <v>20</v>
      </c>
      <c r="F7" s="15">
        <v>8190</v>
      </c>
      <c r="G7" s="24">
        <f t="shared" si="0"/>
        <v>409.5</v>
      </c>
      <c r="I7" s="3">
        <f>AVERAGE(G5:G7)</f>
        <v>292.35648148148147</v>
      </c>
    </row>
    <row r="8" spans="1:9" x14ac:dyDescent="0.25">
      <c r="A8" s="23" t="s">
        <v>0</v>
      </c>
      <c r="B8" s="10" t="s">
        <v>195</v>
      </c>
      <c r="C8" s="10"/>
      <c r="D8" s="14">
        <v>6000</v>
      </c>
      <c r="E8" s="10">
        <v>16</v>
      </c>
      <c r="F8" s="15">
        <v>3490</v>
      </c>
      <c r="G8" s="24">
        <f t="shared" si="0"/>
        <v>218.125</v>
      </c>
      <c r="I8" s="6" t="s">
        <v>28</v>
      </c>
    </row>
    <row r="9" spans="1:9" x14ac:dyDescent="0.25">
      <c r="A9" s="23" t="s">
        <v>0</v>
      </c>
      <c r="B9" s="10" t="s">
        <v>196</v>
      </c>
      <c r="C9" s="10"/>
      <c r="D9" s="14">
        <v>8000</v>
      </c>
      <c r="E9" s="10">
        <v>18</v>
      </c>
      <c r="F9" s="15">
        <v>4390</v>
      </c>
      <c r="G9" s="24">
        <f t="shared" si="0"/>
        <v>243.88888888888889</v>
      </c>
      <c r="I9" s="3">
        <f>AVERAGE(G8:G10)</f>
        <v>240.50462962962965</v>
      </c>
    </row>
    <row r="10" spans="1:9" ht="15.75" thickBot="1" x14ac:dyDescent="0.3">
      <c r="A10" s="23" t="s">
        <v>0</v>
      </c>
      <c r="B10" s="10" t="s">
        <v>6</v>
      </c>
      <c r="C10" s="10"/>
      <c r="D10" s="14">
        <v>10000</v>
      </c>
      <c r="E10" s="10">
        <v>20</v>
      </c>
      <c r="F10" s="15">
        <v>5190</v>
      </c>
      <c r="G10" s="24">
        <f t="shared" si="0"/>
        <v>259.5</v>
      </c>
    </row>
    <row r="11" spans="1:9" x14ac:dyDescent="0.25">
      <c r="A11" s="29" t="s">
        <v>8</v>
      </c>
      <c r="B11" s="19" t="s">
        <v>197</v>
      </c>
      <c r="C11" s="19"/>
      <c r="D11" s="20">
        <v>17000</v>
      </c>
      <c r="E11" s="19">
        <v>24</v>
      </c>
      <c r="F11" s="21">
        <v>8890</v>
      </c>
      <c r="G11" s="22">
        <f t="shared" ref="G11:G50" si="1">F11/E11</f>
        <v>370.41666666666669</v>
      </c>
      <c r="I11" s="6" t="s">
        <v>30</v>
      </c>
    </row>
    <row r="12" spans="1:9" x14ac:dyDescent="0.25">
      <c r="A12" s="30" t="s">
        <v>8</v>
      </c>
      <c r="B12" s="10" t="s">
        <v>198</v>
      </c>
      <c r="C12" s="10"/>
      <c r="D12" s="14">
        <v>24000</v>
      </c>
      <c r="E12" s="10">
        <v>24</v>
      </c>
      <c r="F12" s="15">
        <v>11890</v>
      </c>
      <c r="G12" s="24">
        <f t="shared" si="1"/>
        <v>495.41666666666669</v>
      </c>
      <c r="I12" s="3">
        <f>AVERAGE(G11:G22)</f>
        <v>495.97222222222234</v>
      </c>
    </row>
    <row r="13" spans="1:9" x14ac:dyDescent="0.25">
      <c r="A13" s="30" t="s">
        <v>8</v>
      </c>
      <c r="B13" s="10" t="s">
        <v>198</v>
      </c>
      <c r="C13" s="10"/>
      <c r="D13" s="14">
        <v>25000</v>
      </c>
      <c r="E13" s="10">
        <v>30</v>
      </c>
      <c r="F13" s="15">
        <v>14990</v>
      </c>
      <c r="G13" s="24">
        <f t="shared" si="1"/>
        <v>499.66666666666669</v>
      </c>
      <c r="I13" s="6" t="s">
        <v>203</v>
      </c>
    </row>
    <row r="14" spans="1:9" x14ac:dyDescent="0.25">
      <c r="A14" s="30" t="s">
        <v>8</v>
      </c>
      <c r="B14" s="10" t="s">
        <v>199</v>
      </c>
      <c r="C14" s="10"/>
      <c r="D14" s="14">
        <v>25000</v>
      </c>
      <c r="E14" s="10">
        <v>30</v>
      </c>
      <c r="F14" s="15">
        <v>18990</v>
      </c>
      <c r="G14" s="24">
        <f t="shared" si="1"/>
        <v>633</v>
      </c>
      <c r="I14" s="3">
        <f>AVERAGE(G14,G15,G16,G19,G20)</f>
        <v>589.63333333333333</v>
      </c>
    </row>
    <row r="15" spans="1:9" x14ac:dyDescent="0.25">
      <c r="A15" s="30" t="s">
        <v>8</v>
      </c>
      <c r="B15" s="10" t="s">
        <v>199</v>
      </c>
      <c r="C15" s="10"/>
      <c r="D15" s="14">
        <v>30000</v>
      </c>
      <c r="E15" s="10">
        <v>30</v>
      </c>
      <c r="F15" s="15">
        <v>22990</v>
      </c>
      <c r="G15" s="24">
        <f t="shared" si="1"/>
        <v>766.33333333333337</v>
      </c>
      <c r="I15" s="6" t="s">
        <v>204</v>
      </c>
    </row>
    <row r="16" spans="1:9" x14ac:dyDescent="0.25">
      <c r="A16" s="30" t="s">
        <v>8</v>
      </c>
      <c r="B16" s="10" t="s">
        <v>199</v>
      </c>
      <c r="C16" s="10"/>
      <c r="D16" s="14">
        <v>38500</v>
      </c>
      <c r="E16" s="10">
        <v>30</v>
      </c>
      <c r="F16" s="15">
        <v>24990</v>
      </c>
      <c r="G16" s="24">
        <f t="shared" si="1"/>
        <v>833</v>
      </c>
      <c r="I16" s="3">
        <f>AVERAGE(G17,G18,G19,G20)</f>
        <v>381.20833333333337</v>
      </c>
    </row>
    <row r="17" spans="1:12" x14ac:dyDescent="0.25">
      <c r="A17" s="30" t="s">
        <v>8</v>
      </c>
      <c r="B17" s="10" t="s">
        <v>200</v>
      </c>
      <c r="C17" s="10"/>
      <c r="D17" s="14">
        <v>15000</v>
      </c>
      <c r="E17" s="10">
        <v>20</v>
      </c>
      <c r="F17" s="15">
        <v>7490</v>
      </c>
      <c r="G17" s="24">
        <f t="shared" si="1"/>
        <v>374.5</v>
      </c>
      <c r="I17" s="6" t="s">
        <v>31</v>
      </c>
    </row>
    <row r="18" spans="1:12" x14ac:dyDescent="0.25">
      <c r="A18" s="30" t="s">
        <v>8</v>
      </c>
      <c r="B18" s="10" t="s">
        <v>200</v>
      </c>
      <c r="C18" s="10"/>
      <c r="D18" s="14">
        <v>17000</v>
      </c>
      <c r="E18" s="10">
        <v>20</v>
      </c>
      <c r="F18" s="15">
        <v>8690</v>
      </c>
      <c r="G18" s="24">
        <f t="shared" si="1"/>
        <v>434.5</v>
      </c>
      <c r="I18" s="3">
        <f>AVERAGE(G11,G12,G13,G14,G15,G16)</f>
        <v>599.63888888888891</v>
      </c>
    </row>
    <row r="19" spans="1:12" x14ac:dyDescent="0.25">
      <c r="A19" s="30" t="s">
        <v>8</v>
      </c>
      <c r="B19" s="10" t="s">
        <v>201</v>
      </c>
      <c r="C19" s="10"/>
      <c r="D19" s="14">
        <v>15000</v>
      </c>
      <c r="E19" s="10">
        <v>24</v>
      </c>
      <c r="F19" s="15">
        <v>7990</v>
      </c>
      <c r="G19" s="24">
        <f t="shared" si="1"/>
        <v>332.91666666666669</v>
      </c>
      <c r="I19" s="6"/>
    </row>
    <row r="20" spans="1:12" x14ac:dyDescent="0.25">
      <c r="A20" s="30" t="s">
        <v>8</v>
      </c>
      <c r="B20" s="10" t="s">
        <v>201</v>
      </c>
      <c r="C20" s="10"/>
      <c r="D20" s="14">
        <v>17000</v>
      </c>
      <c r="E20" s="10">
        <v>24</v>
      </c>
      <c r="F20" s="15">
        <v>9190</v>
      </c>
      <c r="G20" s="24">
        <f t="shared" si="1"/>
        <v>382.91666666666669</v>
      </c>
      <c r="I20" s="3"/>
    </row>
    <row r="21" spans="1:12" x14ac:dyDescent="0.25">
      <c r="A21" s="30" t="s">
        <v>8</v>
      </c>
      <c r="B21" s="10" t="s">
        <v>202</v>
      </c>
      <c r="C21" s="10"/>
      <c r="D21" s="14">
        <v>15000</v>
      </c>
      <c r="E21" s="10">
        <v>20</v>
      </c>
      <c r="F21" s="15">
        <v>7690</v>
      </c>
      <c r="G21" s="24">
        <f t="shared" si="1"/>
        <v>384.5</v>
      </c>
    </row>
    <row r="22" spans="1:12" ht="15.75" thickBot="1" x14ac:dyDescent="0.3">
      <c r="A22" s="30" t="s">
        <v>8</v>
      </c>
      <c r="B22" s="10" t="s">
        <v>202</v>
      </c>
      <c r="C22" s="10"/>
      <c r="D22" s="14">
        <v>17000</v>
      </c>
      <c r="E22" s="10">
        <v>20</v>
      </c>
      <c r="F22" s="15">
        <v>8890</v>
      </c>
      <c r="G22" s="24">
        <f t="shared" si="1"/>
        <v>444.5</v>
      </c>
    </row>
    <row r="23" spans="1:12" x14ac:dyDescent="0.25">
      <c r="A23" s="29" t="s">
        <v>24</v>
      </c>
      <c r="B23" s="19" t="s">
        <v>205</v>
      </c>
      <c r="C23" s="19"/>
      <c r="D23" s="20">
        <v>7000</v>
      </c>
      <c r="E23" s="19">
        <v>14</v>
      </c>
      <c r="F23" s="21">
        <v>4290</v>
      </c>
      <c r="G23" s="22">
        <f t="shared" si="1"/>
        <v>306.42857142857144</v>
      </c>
      <c r="I23" s="6" t="s">
        <v>49</v>
      </c>
      <c r="L23" s="3"/>
    </row>
    <row r="24" spans="1:12" x14ac:dyDescent="0.25">
      <c r="A24" s="30" t="s">
        <v>24</v>
      </c>
      <c r="B24" s="10" t="s">
        <v>206</v>
      </c>
      <c r="C24" s="10"/>
      <c r="D24" s="14">
        <v>7000</v>
      </c>
      <c r="E24" s="10">
        <v>14</v>
      </c>
      <c r="F24" s="15">
        <v>4790</v>
      </c>
      <c r="G24" s="24">
        <f t="shared" si="1"/>
        <v>342.14285714285717</v>
      </c>
      <c r="I24" s="3">
        <f>AVERAGE(G23:G46)</f>
        <v>352.5205477392978</v>
      </c>
      <c r="L24" s="6"/>
    </row>
    <row r="25" spans="1:12" x14ac:dyDescent="0.25">
      <c r="A25" s="30" t="s">
        <v>24</v>
      </c>
      <c r="B25" s="10" t="s">
        <v>205</v>
      </c>
      <c r="C25" s="10"/>
      <c r="D25" s="14">
        <v>8000</v>
      </c>
      <c r="E25" s="10">
        <v>16</v>
      </c>
      <c r="F25" s="15">
        <v>4590</v>
      </c>
      <c r="G25" s="24">
        <f t="shared" ref="G25:G42" si="2">F25/E25</f>
        <v>286.875</v>
      </c>
      <c r="I25" s="6" t="s">
        <v>50</v>
      </c>
      <c r="L25" s="3"/>
    </row>
    <row r="26" spans="1:12" x14ac:dyDescent="0.25">
      <c r="A26" s="30" t="s">
        <v>24</v>
      </c>
      <c r="B26" s="10" t="s">
        <v>206</v>
      </c>
      <c r="C26" s="10"/>
      <c r="D26" s="14">
        <v>8000</v>
      </c>
      <c r="E26" s="10">
        <v>16</v>
      </c>
      <c r="F26" s="15">
        <v>5090</v>
      </c>
      <c r="G26" s="24">
        <f t="shared" si="2"/>
        <v>318.125</v>
      </c>
      <c r="I26" s="3">
        <f>AVERAGE(G35,G36,G37,G38)</f>
        <v>381.20833333333337</v>
      </c>
      <c r="L26" s="6"/>
    </row>
    <row r="27" spans="1:12" x14ac:dyDescent="0.25">
      <c r="A27" s="30" t="s">
        <v>24</v>
      </c>
      <c r="B27" s="10" t="s">
        <v>207</v>
      </c>
      <c r="C27" s="10"/>
      <c r="D27" s="14">
        <v>10000</v>
      </c>
      <c r="E27" s="10">
        <v>18</v>
      </c>
      <c r="F27" s="15">
        <v>5790</v>
      </c>
      <c r="G27" s="24">
        <f t="shared" si="2"/>
        <v>321.66666666666669</v>
      </c>
      <c r="I27" s="6" t="s">
        <v>51</v>
      </c>
      <c r="L27" s="3"/>
    </row>
    <row r="28" spans="1:12" x14ac:dyDescent="0.25">
      <c r="A28" s="30" t="s">
        <v>24</v>
      </c>
      <c r="B28" s="10" t="s">
        <v>208</v>
      </c>
      <c r="C28" s="10"/>
      <c r="D28" s="14">
        <v>10000</v>
      </c>
      <c r="E28" s="10">
        <v>18</v>
      </c>
      <c r="F28" s="15">
        <v>6490</v>
      </c>
      <c r="G28" s="24">
        <f t="shared" si="2"/>
        <v>360.55555555555554</v>
      </c>
      <c r="I28" s="3">
        <f>AVERAGE(G23,G24,G25,G26,G29,G30,G31,G32)</f>
        <v>318.3075396825397</v>
      </c>
      <c r="L28" s="6"/>
    </row>
    <row r="29" spans="1:12" x14ac:dyDescent="0.25">
      <c r="A29" s="30" t="s">
        <v>24</v>
      </c>
      <c r="B29" s="10" t="s">
        <v>205</v>
      </c>
      <c r="C29" s="10"/>
      <c r="D29" s="14">
        <v>12000</v>
      </c>
      <c r="E29" s="10">
        <v>18</v>
      </c>
      <c r="F29" s="15">
        <v>5490</v>
      </c>
      <c r="G29" s="24">
        <f t="shared" si="2"/>
        <v>305</v>
      </c>
      <c r="I29" s="6" t="s">
        <v>52</v>
      </c>
      <c r="L29" s="3"/>
    </row>
    <row r="30" spans="1:12" x14ac:dyDescent="0.25">
      <c r="A30" s="30" t="s">
        <v>24</v>
      </c>
      <c r="B30" s="10" t="s">
        <v>206</v>
      </c>
      <c r="C30" s="10"/>
      <c r="D30" s="14">
        <v>12000</v>
      </c>
      <c r="E30" s="10">
        <v>18</v>
      </c>
      <c r="F30" s="15">
        <v>6190</v>
      </c>
      <c r="G30" s="24">
        <f t="shared" si="2"/>
        <v>343.88888888888891</v>
      </c>
      <c r="I30" s="3">
        <f>AVERAGE(G27,G28,G33,G34,G35,G36,G37,G38,G39,G40,G41,G42,G43,G44,G45,G46)</f>
        <v>369.62705176767673</v>
      </c>
      <c r="L30" s="6"/>
    </row>
    <row r="31" spans="1:12" x14ac:dyDescent="0.25">
      <c r="A31" s="30" t="s">
        <v>24</v>
      </c>
      <c r="B31" s="10" t="s">
        <v>205</v>
      </c>
      <c r="C31" s="10"/>
      <c r="D31" s="14">
        <v>14000</v>
      </c>
      <c r="E31" s="10">
        <v>20</v>
      </c>
      <c r="F31" s="15">
        <v>6090</v>
      </c>
      <c r="G31" s="24">
        <f t="shared" si="2"/>
        <v>304.5</v>
      </c>
      <c r="I31" s="6" t="s">
        <v>53</v>
      </c>
      <c r="L31" s="3"/>
    </row>
    <row r="32" spans="1:12" x14ac:dyDescent="0.25">
      <c r="A32" s="30" t="s">
        <v>24</v>
      </c>
      <c r="B32" s="10" t="s">
        <v>206</v>
      </c>
      <c r="C32" s="10"/>
      <c r="D32" s="14">
        <v>14000</v>
      </c>
      <c r="E32" s="10">
        <v>20</v>
      </c>
      <c r="F32" s="15">
        <v>6790</v>
      </c>
      <c r="G32" s="24">
        <f t="shared" si="2"/>
        <v>339.5</v>
      </c>
      <c r="I32" s="3">
        <f>AVERAGE(G37,G38,G43,G44,G45,G46)</f>
        <v>361.42676767676767</v>
      </c>
    </row>
    <row r="33" spans="1:9" x14ac:dyDescent="0.25">
      <c r="A33" s="30" t="s">
        <v>24</v>
      </c>
      <c r="B33" s="10" t="s">
        <v>207</v>
      </c>
      <c r="C33" s="10"/>
      <c r="D33" s="14">
        <v>15000</v>
      </c>
      <c r="E33" s="10">
        <v>20</v>
      </c>
      <c r="F33" s="15">
        <v>6590</v>
      </c>
      <c r="G33" s="24">
        <f t="shared" si="2"/>
        <v>329.5</v>
      </c>
    </row>
    <row r="34" spans="1:9" x14ac:dyDescent="0.25">
      <c r="A34" s="30" t="s">
        <v>24</v>
      </c>
      <c r="B34" s="10" t="s">
        <v>208</v>
      </c>
      <c r="C34" s="10"/>
      <c r="D34" s="14">
        <v>15000</v>
      </c>
      <c r="E34" s="10">
        <v>20</v>
      </c>
      <c r="F34" s="15">
        <v>7290</v>
      </c>
      <c r="G34" s="24">
        <f t="shared" si="2"/>
        <v>364.5</v>
      </c>
    </row>
    <row r="35" spans="1:9" x14ac:dyDescent="0.25">
      <c r="A35" s="30" t="s">
        <v>24</v>
      </c>
      <c r="B35" s="10" t="s">
        <v>209</v>
      </c>
      <c r="C35" s="10"/>
      <c r="D35" s="14">
        <v>15000</v>
      </c>
      <c r="E35" s="10">
        <v>20</v>
      </c>
      <c r="F35" s="15">
        <v>7490</v>
      </c>
      <c r="G35" s="24">
        <f t="shared" si="2"/>
        <v>374.5</v>
      </c>
    </row>
    <row r="36" spans="1:9" x14ac:dyDescent="0.25">
      <c r="A36" s="30" t="s">
        <v>24</v>
      </c>
      <c r="B36" s="10" t="s">
        <v>209</v>
      </c>
      <c r="C36" s="10"/>
      <c r="D36" s="14">
        <v>17000</v>
      </c>
      <c r="E36" s="10">
        <v>20</v>
      </c>
      <c r="F36" s="15">
        <v>8690</v>
      </c>
      <c r="G36" s="24">
        <f t="shared" si="2"/>
        <v>434.5</v>
      </c>
    </row>
    <row r="37" spans="1:9" x14ac:dyDescent="0.25">
      <c r="A37" s="30" t="s">
        <v>24</v>
      </c>
      <c r="B37" s="10" t="s">
        <v>210</v>
      </c>
      <c r="C37" s="10"/>
      <c r="D37" s="14">
        <v>15000</v>
      </c>
      <c r="E37" s="10">
        <v>24</v>
      </c>
      <c r="F37" s="15">
        <v>7990</v>
      </c>
      <c r="G37" s="24">
        <f t="shared" si="2"/>
        <v>332.91666666666669</v>
      </c>
    </row>
    <row r="38" spans="1:9" x14ac:dyDescent="0.25">
      <c r="A38" s="30" t="s">
        <v>24</v>
      </c>
      <c r="B38" s="10" t="s">
        <v>210</v>
      </c>
      <c r="C38" s="10"/>
      <c r="D38" s="14">
        <v>17000</v>
      </c>
      <c r="E38" s="10">
        <v>24</v>
      </c>
      <c r="F38" s="15">
        <v>9190</v>
      </c>
      <c r="G38" s="24">
        <f t="shared" si="2"/>
        <v>382.91666666666669</v>
      </c>
    </row>
    <row r="39" spans="1:9" x14ac:dyDescent="0.25">
      <c r="A39" s="30" t="s">
        <v>24</v>
      </c>
      <c r="B39" s="10" t="s">
        <v>211</v>
      </c>
      <c r="C39" s="10"/>
      <c r="D39" s="14">
        <v>10000</v>
      </c>
      <c r="E39" s="10">
        <v>16</v>
      </c>
      <c r="F39" s="15">
        <v>6090</v>
      </c>
      <c r="G39" s="24">
        <f t="shared" si="2"/>
        <v>380.625</v>
      </c>
    </row>
    <row r="40" spans="1:9" x14ac:dyDescent="0.25">
      <c r="A40" s="30" t="s">
        <v>24</v>
      </c>
      <c r="B40" s="10" t="s">
        <v>212</v>
      </c>
      <c r="C40" s="10"/>
      <c r="D40" s="14">
        <v>10000</v>
      </c>
      <c r="E40" s="10">
        <v>16</v>
      </c>
      <c r="F40" s="15">
        <v>6890</v>
      </c>
      <c r="G40" s="24">
        <f t="shared" si="2"/>
        <v>430.625</v>
      </c>
    </row>
    <row r="41" spans="1:9" x14ac:dyDescent="0.25">
      <c r="A41" s="30" t="s">
        <v>24</v>
      </c>
      <c r="B41" s="10" t="s">
        <v>211</v>
      </c>
      <c r="C41" s="10"/>
      <c r="D41" s="14">
        <v>15000</v>
      </c>
      <c r="E41" s="10">
        <v>20</v>
      </c>
      <c r="F41" s="15">
        <v>6990</v>
      </c>
      <c r="G41" s="24">
        <f t="shared" si="2"/>
        <v>349.5</v>
      </c>
    </row>
    <row r="42" spans="1:9" x14ac:dyDescent="0.25">
      <c r="A42" s="30" t="s">
        <v>24</v>
      </c>
      <c r="B42" s="10" t="s">
        <v>212</v>
      </c>
      <c r="C42" s="10"/>
      <c r="D42" s="14">
        <v>15000</v>
      </c>
      <c r="E42" s="10">
        <v>20</v>
      </c>
      <c r="F42" s="15">
        <v>7990</v>
      </c>
      <c r="G42" s="24">
        <f t="shared" si="2"/>
        <v>399.5</v>
      </c>
    </row>
    <row r="43" spans="1:9" x14ac:dyDescent="0.25">
      <c r="A43" s="30" t="s">
        <v>24</v>
      </c>
      <c r="B43" s="10" t="s">
        <v>213</v>
      </c>
      <c r="C43" s="10"/>
      <c r="D43" s="14">
        <v>15000</v>
      </c>
      <c r="E43" s="10">
        <v>22</v>
      </c>
      <c r="F43" s="15">
        <v>6990</v>
      </c>
      <c r="G43" s="24">
        <f t="shared" si="1"/>
        <v>317.72727272727275</v>
      </c>
    </row>
    <row r="44" spans="1:9" x14ac:dyDescent="0.25">
      <c r="A44" s="30" t="s">
        <v>24</v>
      </c>
      <c r="B44" s="10" t="s">
        <v>214</v>
      </c>
      <c r="C44" s="10"/>
      <c r="D44" s="14">
        <v>15000</v>
      </c>
      <c r="E44" s="10">
        <v>22</v>
      </c>
      <c r="F44" s="15">
        <v>7790</v>
      </c>
      <c r="G44" s="24">
        <f t="shared" si="1"/>
        <v>354.09090909090907</v>
      </c>
    </row>
    <row r="45" spans="1:9" x14ac:dyDescent="0.25">
      <c r="A45" s="30" t="s">
        <v>24</v>
      </c>
      <c r="B45" s="10" t="s">
        <v>213</v>
      </c>
      <c r="C45" s="10"/>
      <c r="D45" s="14">
        <v>17000</v>
      </c>
      <c r="E45" s="10">
        <v>22</v>
      </c>
      <c r="F45" s="15">
        <v>8190</v>
      </c>
      <c r="G45" s="24">
        <f t="shared" si="1"/>
        <v>372.27272727272725</v>
      </c>
    </row>
    <row r="46" spans="1:9" ht="15.75" thickBot="1" x14ac:dyDescent="0.3">
      <c r="A46" s="31" t="s">
        <v>24</v>
      </c>
      <c r="B46" s="25" t="s">
        <v>214</v>
      </c>
      <c r="C46" s="25"/>
      <c r="D46" s="26">
        <v>17000</v>
      </c>
      <c r="E46" s="25">
        <v>22</v>
      </c>
      <c r="F46" s="27">
        <v>8990</v>
      </c>
      <c r="G46" s="28">
        <f t="shared" si="1"/>
        <v>408.63636363636363</v>
      </c>
    </row>
    <row r="47" spans="1:9" x14ac:dyDescent="0.25">
      <c r="A47" s="29" t="s">
        <v>21</v>
      </c>
      <c r="B47" s="19" t="s">
        <v>215</v>
      </c>
      <c r="C47" s="19"/>
      <c r="D47" s="20">
        <v>8000</v>
      </c>
      <c r="E47" s="19">
        <v>10</v>
      </c>
      <c r="F47" s="21">
        <v>6990</v>
      </c>
      <c r="G47" s="22">
        <f t="shared" si="1"/>
        <v>699</v>
      </c>
      <c r="I47" s="6" t="s">
        <v>55</v>
      </c>
    </row>
    <row r="48" spans="1:9" x14ac:dyDescent="0.25">
      <c r="A48" s="30" t="s">
        <v>21</v>
      </c>
      <c r="B48" s="10" t="s">
        <v>216</v>
      </c>
      <c r="C48" s="10"/>
      <c r="D48" s="14">
        <v>10000</v>
      </c>
      <c r="E48" s="10">
        <v>10</v>
      </c>
      <c r="F48" s="15">
        <v>8290</v>
      </c>
      <c r="G48" s="24">
        <f t="shared" si="1"/>
        <v>829</v>
      </c>
      <c r="I48" s="3">
        <f>AVERAGE(G47:G55)</f>
        <v>751.00859788359787</v>
      </c>
    </row>
    <row r="49" spans="1:9" x14ac:dyDescent="0.25">
      <c r="A49" s="30" t="s">
        <v>21</v>
      </c>
      <c r="B49" s="10" t="s">
        <v>217</v>
      </c>
      <c r="C49" s="10"/>
      <c r="D49" s="14">
        <v>12000</v>
      </c>
      <c r="E49" s="10">
        <v>12</v>
      </c>
      <c r="F49" s="15">
        <v>8990</v>
      </c>
      <c r="G49" s="24">
        <f t="shared" si="1"/>
        <v>749.16666666666663</v>
      </c>
      <c r="I49" s="6" t="s">
        <v>54</v>
      </c>
    </row>
    <row r="50" spans="1:9" x14ac:dyDescent="0.25">
      <c r="A50" s="30" t="s">
        <v>21</v>
      </c>
      <c r="B50" s="10" t="s">
        <v>218</v>
      </c>
      <c r="C50" s="10"/>
      <c r="D50" s="14">
        <v>15000</v>
      </c>
      <c r="E50" s="10">
        <v>14</v>
      </c>
      <c r="F50" s="15">
        <v>9590</v>
      </c>
      <c r="G50" s="24">
        <f t="shared" si="1"/>
        <v>685</v>
      </c>
      <c r="I50" s="3">
        <f>AVERAGE(G48:G55)</f>
        <v>757.50967261904759</v>
      </c>
    </row>
    <row r="51" spans="1:9" x14ac:dyDescent="0.25">
      <c r="A51" s="30" t="s">
        <v>21</v>
      </c>
      <c r="B51" s="10" t="s">
        <v>218</v>
      </c>
      <c r="C51" s="10"/>
      <c r="D51" s="14">
        <v>15000</v>
      </c>
      <c r="E51" s="10">
        <v>14</v>
      </c>
      <c r="F51" s="15">
        <v>10490</v>
      </c>
      <c r="G51" s="24">
        <f>F51/E51</f>
        <v>749.28571428571433</v>
      </c>
      <c r="I51" s="6" t="s">
        <v>56</v>
      </c>
    </row>
    <row r="52" spans="1:9" x14ac:dyDescent="0.25">
      <c r="A52" s="30" t="s">
        <v>21</v>
      </c>
      <c r="B52" s="10" t="s">
        <v>218</v>
      </c>
      <c r="C52" s="10"/>
      <c r="D52" s="14">
        <v>15000</v>
      </c>
      <c r="E52" s="10">
        <v>16</v>
      </c>
      <c r="F52" s="15">
        <v>10590</v>
      </c>
      <c r="G52" s="24">
        <f>F52/E52</f>
        <v>661.875</v>
      </c>
      <c r="I52" s="3">
        <f>AVERAGE(G53:G55)</f>
        <v>795.25</v>
      </c>
    </row>
    <row r="53" spans="1:9" x14ac:dyDescent="0.25">
      <c r="A53" s="30" t="s">
        <v>21</v>
      </c>
      <c r="B53" s="10" t="s">
        <v>219</v>
      </c>
      <c r="C53" s="10"/>
      <c r="D53" s="14">
        <v>15000</v>
      </c>
      <c r="E53" s="10">
        <v>16</v>
      </c>
      <c r="F53" s="15">
        <v>10990</v>
      </c>
      <c r="G53" s="24">
        <f>F53/E53</f>
        <v>686.875</v>
      </c>
    </row>
    <row r="54" spans="1:9" x14ac:dyDescent="0.25">
      <c r="A54" s="30" t="s">
        <v>21</v>
      </c>
      <c r="B54" s="10" t="s">
        <v>219</v>
      </c>
      <c r="C54" s="10"/>
      <c r="D54" s="14">
        <v>17000</v>
      </c>
      <c r="E54" s="10">
        <v>16</v>
      </c>
      <c r="F54" s="15">
        <v>11990</v>
      </c>
      <c r="G54" s="24">
        <f>F54/E54</f>
        <v>749.375</v>
      </c>
    </row>
    <row r="55" spans="1:9" ht="15.75" thickBot="1" x14ac:dyDescent="0.3">
      <c r="A55" s="31" t="s">
        <v>21</v>
      </c>
      <c r="B55" s="25" t="s">
        <v>219</v>
      </c>
      <c r="C55" s="25"/>
      <c r="D55" s="26">
        <v>25000</v>
      </c>
      <c r="E55" s="25">
        <v>20</v>
      </c>
      <c r="F55" s="27">
        <v>18990</v>
      </c>
      <c r="G55" s="28">
        <f>F55/E55</f>
        <v>949.5</v>
      </c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2"/>
  <sheetViews>
    <sheetView showGridLines="0" workbookViewId="0">
      <pane ySplit="1" topLeftCell="A2" activePane="bottomLeft" state="frozen"/>
      <selection pane="bottomLeft" activeCell="L11" sqref="L11"/>
    </sheetView>
  </sheetViews>
  <sheetFormatPr defaultRowHeight="15" x14ac:dyDescent="0.25"/>
  <cols>
    <col min="1" max="1" width="6.42578125" bestFit="1" customWidth="1"/>
    <col min="2" max="2" width="14.28515625" bestFit="1" customWidth="1"/>
    <col min="3" max="3" width="25.28515625" bestFit="1" customWidth="1"/>
    <col min="4" max="4" width="11.28515625" bestFit="1" customWidth="1"/>
    <col min="5" max="5" width="5.85546875" hidden="1" customWidth="1"/>
    <col min="6" max="6" width="7.42578125" style="1" bestFit="1" customWidth="1"/>
    <col min="7" max="7" width="8" style="1" bestFit="1" customWidth="1"/>
    <col min="9" max="9" width="11.7109375" style="2" bestFit="1" customWidth="1"/>
    <col min="10" max="10" width="10.7109375" bestFit="1" customWidth="1"/>
  </cols>
  <sheetData>
    <row r="1" spans="1:12" ht="15.75" x14ac:dyDescent="0.25">
      <c r="A1" s="8" t="s">
        <v>7</v>
      </c>
      <c r="B1" s="8" t="s">
        <v>18</v>
      </c>
      <c r="C1" s="8" t="s">
        <v>20</v>
      </c>
      <c r="D1" s="8" t="s">
        <v>0</v>
      </c>
      <c r="E1" s="8" t="s">
        <v>11</v>
      </c>
      <c r="F1" s="33" t="s">
        <v>1</v>
      </c>
      <c r="G1" s="33" t="s">
        <v>2</v>
      </c>
      <c r="H1" s="8" t="s">
        <v>3</v>
      </c>
      <c r="I1" s="9" t="s">
        <v>4</v>
      </c>
      <c r="J1" s="8" t="s">
        <v>16</v>
      </c>
    </row>
    <row r="2" spans="1:12" x14ac:dyDescent="0.25">
      <c r="A2" s="93" t="s">
        <v>0</v>
      </c>
      <c r="B2" s="10" t="s">
        <v>38</v>
      </c>
      <c r="C2" s="10" t="s">
        <v>184</v>
      </c>
      <c r="D2" s="10" t="s">
        <v>10</v>
      </c>
      <c r="E2" s="10" t="s">
        <v>12</v>
      </c>
      <c r="F2" s="11">
        <v>800</v>
      </c>
      <c r="G2" s="11">
        <v>1000</v>
      </c>
      <c r="H2" s="10">
        <v>6</v>
      </c>
      <c r="I2" s="12">
        <v>699.99</v>
      </c>
      <c r="J2" s="13">
        <f>I2/H2</f>
        <v>116.66500000000001</v>
      </c>
    </row>
    <row r="3" spans="1:12" x14ac:dyDescent="0.25">
      <c r="A3" s="93" t="s">
        <v>0</v>
      </c>
      <c r="B3" s="10" t="s">
        <v>178</v>
      </c>
      <c r="C3" s="10" t="s">
        <v>39</v>
      </c>
      <c r="D3" s="10" t="s">
        <v>5</v>
      </c>
      <c r="E3" s="10" t="s">
        <v>12</v>
      </c>
      <c r="F3" s="11">
        <v>1600</v>
      </c>
      <c r="G3" s="11">
        <v>2000</v>
      </c>
      <c r="H3" s="10">
        <v>8</v>
      </c>
      <c r="I3" s="12">
        <v>1199.99</v>
      </c>
      <c r="J3" s="13">
        <f t="shared" ref="J3:J12" si="0">I3/H3</f>
        <v>149.99875</v>
      </c>
      <c r="L3" s="6" t="s">
        <v>32</v>
      </c>
    </row>
    <row r="4" spans="1:12" x14ac:dyDescent="0.25">
      <c r="A4" s="93" t="s">
        <v>0</v>
      </c>
      <c r="B4" s="10" t="s">
        <v>178</v>
      </c>
      <c r="C4" s="10" t="s">
        <v>41</v>
      </c>
      <c r="D4" s="10" t="s">
        <v>5</v>
      </c>
      <c r="E4" s="10" t="s">
        <v>15</v>
      </c>
      <c r="F4" s="11">
        <v>1450</v>
      </c>
      <c r="G4" s="11">
        <v>2000</v>
      </c>
      <c r="H4" s="10">
        <v>8</v>
      </c>
      <c r="I4" s="12">
        <v>1199.99</v>
      </c>
      <c r="J4" s="13">
        <f t="shared" si="0"/>
        <v>149.99875</v>
      </c>
      <c r="L4" s="3">
        <f>AVERAGE(J2,J6,J7)</f>
        <v>151.38750000000002</v>
      </c>
    </row>
    <row r="5" spans="1:12" x14ac:dyDescent="0.25">
      <c r="A5" s="93" t="s">
        <v>0</v>
      </c>
      <c r="B5" s="10" t="s">
        <v>178</v>
      </c>
      <c r="C5" s="10" t="s">
        <v>179</v>
      </c>
      <c r="D5" s="10" t="s">
        <v>5</v>
      </c>
      <c r="E5" s="10" t="s">
        <v>12</v>
      </c>
      <c r="F5" s="11">
        <v>1600</v>
      </c>
      <c r="G5" s="11">
        <v>2000</v>
      </c>
      <c r="H5" s="10">
        <v>8</v>
      </c>
      <c r="I5" s="12">
        <v>999.99</v>
      </c>
      <c r="J5" s="13">
        <f t="shared" si="0"/>
        <v>124.99875</v>
      </c>
      <c r="L5" s="6" t="s">
        <v>28</v>
      </c>
    </row>
    <row r="6" spans="1:12" x14ac:dyDescent="0.25">
      <c r="A6" s="93" t="s">
        <v>0</v>
      </c>
      <c r="B6" s="10" t="s">
        <v>37</v>
      </c>
      <c r="C6" s="10" t="s">
        <v>181</v>
      </c>
      <c r="D6" s="10" t="s">
        <v>10</v>
      </c>
      <c r="E6" s="10" t="s">
        <v>14</v>
      </c>
      <c r="F6" s="11">
        <v>1450</v>
      </c>
      <c r="G6" s="11">
        <v>1783</v>
      </c>
      <c r="H6" s="10">
        <v>8</v>
      </c>
      <c r="I6" s="12">
        <v>1299.99</v>
      </c>
      <c r="J6" s="13">
        <f t="shared" si="0"/>
        <v>162.49875</v>
      </c>
      <c r="L6" s="3">
        <f>AVERAGE(J3,J4,J5,J9,J11)</f>
        <v>196.66555</v>
      </c>
    </row>
    <row r="7" spans="1:12" x14ac:dyDescent="0.25">
      <c r="A7" s="93" t="s">
        <v>0</v>
      </c>
      <c r="B7" s="10" t="s">
        <v>37</v>
      </c>
      <c r="C7" s="34" t="s">
        <v>182</v>
      </c>
      <c r="D7" s="10" t="s">
        <v>10</v>
      </c>
      <c r="E7" s="10" t="s">
        <v>13</v>
      </c>
      <c r="F7" s="11">
        <v>1450</v>
      </c>
      <c r="G7" s="11">
        <v>1720</v>
      </c>
      <c r="H7" s="10">
        <v>8</v>
      </c>
      <c r="I7" s="12">
        <v>1399.99</v>
      </c>
      <c r="J7" s="13">
        <f t="shared" si="0"/>
        <v>174.99875</v>
      </c>
      <c r="L7" s="6" t="s">
        <v>33</v>
      </c>
    </row>
    <row r="8" spans="1:12" x14ac:dyDescent="0.25">
      <c r="A8" s="93" t="s">
        <v>0</v>
      </c>
      <c r="B8" s="10" t="s">
        <v>178</v>
      </c>
      <c r="C8" s="10" t="s">
        <v>40</v>
      </c>
      <c r="D8" s="10" t="s">
        <v>9</v>
      </c>
      <c r="E8" s="10" t="s">
        <v>12</v>
      </c>
      <c r="F8" s="11">
        <v>1275</v>
      </c>
      <c r="G8" s="11">
        <v>2400</v>
      </c>
      <c r="H8" s="10">
        <v>8</v>
      </c>
      <c r="I8" s="12">
        <v>1499.99</v>
      </c>
      <c r="J8" s="13">
        <f t="shared" si="0"/>
        <v>187.49875</v>
      </c>
      <c r="L8" s="3">
        <f>AVERAGE(J8,J10,J12)</f>
        <v>218.05458333333331</v>
      </c>
    </row>
    <row r="9" spans="1:12" x14ac:dyDescent="0.25">
      <c r="A9" s="93" t="s">
        <v>0</v>
      </c>
      <c r="B9" s="10" t="s">
        <v>178</v>
      </c>
      <c r="C9" s="10" t="s">
        <v>42</v>
      </c>
      <c r="D9" s="10" t="s">
        <v>5</v>
      </c>
      <c r="E9" s="10" t="s">
        <v>12</v>
      </c>
      <c r="F9" s="11">
        <v>2352</v>
      </c>
      <c r="G9" s="11">
        <v>2990</v>
      </c>
      <c r="H9" s="10">
        <v>10</v>
      </c>
      <c r="I9" s="12">
        <v>3499.99</v>
      </c>
      <c r="J9" s="13">
        <f t="shared" si="0"/>
        <v>349.99899999999997</v>
      </c>
      <c r="L9" s="6" t="s">
        <v>29</v>
      </c>
    </row>
    <row r="10" spans="1:12" x14ac:dyDescent="0.25">
      <c r="A10" s="93" t="s">
        <v>0</v>
      </c>
      <c r="B10" s="10" t="s">
        <v>178</v>
      </c>
      <c r="C10" s="10" t="s">
        <v>180</v>
      </c>
      <c r="D10" s="10" t="s">
        <v>9</v>
      </c>
      <c r="E10" s="10" t="s">
        <v>12</v>
      </c>
      <c r="F10" s="11">
        <v>2076</v>
      </c>
      <c r="G10" s="11">
        <v>2990</v>
      </c>
      <c r="H10" s="10">
        <v>10</v>
      </c>
      <c r="I10" s="12">
        <v>1999.99</v>
      </c>
      <c r="J10" s="13">
        <f t="shared" si="0"/>
        <v>199.999</v>
      </c>
      <c r="L10" s="3">
        <f>AVERAGE(J2:J12)</f>
        <v>190.15036363636364</v>
      </c>
    </row>
    <row r="11" spans="1:12" x14ac:dyDescent="0.25">
      <c r="A11" s="93" t="s">
        <v>0</v>
      </c>
      <c r="B11" s="10" t="s">
        <v>178</v>
      </c>
      <c r="C11" s="10" t="s">
        <v>183</v>
      </c>
      <c r="D11" s="10" t="s">
        <v>5</v>
      </c>
      <c r="E11" s="10"/>
      <c r="F11" s="11">
        <v>1991</v>
      </c>
      <c r="G11" s="11">
        <v>2990</v>
      </c>
      <c r="H11" s="10">
        <v>12</v>
      </c>
      <c r="I11" s="12">
        <v>2499.9899999999998</v>
      </c>
      <c r="J11" s="13">
        <f t="shared" si="0"/>
        <v>208.33249999999998</v>
      </c>
    </row>
    <row r="12" spans="1:12" x14ac:dyDescent="0.25">
      <c r="A12" s="93" t="s">
        <v>0</v>
      </c>
      <c r="B12" s="10" t="s">
        <v>185</v>
      </c>
      <c r="C12" s="34" t="s">
        <v>186</v>
      </c>
      <c r="D12" s="10" t="s">
        <v>9</v>
      </c>
      <c r="E12" s="10" t="s">
        <v>13</v>
      </c>
      <c r="F12" s="11">
        <v>5500</v>
      </c>
      <c r="G12" s="11">
        <v>7400</v>
      </c>
      <c r="H12" s="10">
        <v>15</v>
      </c>
      <c r="I12" s="12">
        <v>3999.99</v>
      </c>
      <c r="J12" s="13">
        <f t="shared" si="0"/>
        <v>266.666</v>
      </c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0"/>
  <sheetViews>
    <sheetView showGridLines="0" workbookViewId="0">
      <pane ySplit="1" topLeftCell="A2" activePane="bottomLeft" state="frozen"/>
      <selection pane="bottomLeft" activeCell="M19" sqref="M19"/>
    </sheetView>
  </sheetViews>
  <sheetFormatPr defaultRowHeight="15" x14ac:dyDescent="0.25"/>
  <cols>
    <col min="1" max="1" width="10.7109375" bestFit="1" customWidth="1"/>
    <col min="2" max="2" width="9.85546875" style="5" customWidth="1"/>
    <col min="3" max="3" width="13.5703125" bestFit="1" customWidth="1"/>
    <col min="4" max="4" width="27.85546875" bestFit="1" customWidth="1"/>
    <col min="5" max="5" width="15.85546875" bestFit="1" customWidth="1"/>
    <col min="6" max="6" width="7.140625" hidden="1" customWidth="1"/>
    <col min="7" max="7" width="8" bestFit="1" customWidth="1"/>
    <col min="8" max="8" width="9.140625" style="1" bestFit="1" customWidth="1"/>
    <col min="9" max="9" width="6.42578125" style="1" customWidth="1"/>
    <col min="10" max="10" width="11.7109375" style="4" bestFit="1" customWidth="1"/>
    <col min="11" max="11" width="10.42578125" style="4" bestFit="1" customWidth="1"/>
  </cols>
  <sheetData>
    <row r="1" spans="1:13" s="5" customFormat="1" ht="16.5" thickBot="1" x14ac:dyDescent="0.3">
      <c r="A1" s="37" t="s">
        <v>7</v>
      </c>
      <c r="B1" s="37" t="s">
        <v>82</v>
      </c>
      <c r="C1" s="37" t="s">
        <v>18</v>
      </c>
      <c r="D1" s="37" t="s">
        <v>20</v>
      </c>
      <c r="E1" s="37" t="s">
        <v>0</v>
      </c>
      <c r="F1" s="37" t="s">
        <v>11</v>
      </c>
      <c r="G1" s="37" t="s">
        <v>1</v>
      </c>
      <c r="H1" s="38" t="s">
        <v>2</v>
      </c>
      <c r="I1" s="38" t="s">
        <v>3</v>
      </c>
      <c r="J1" s="39" t="s">
        <v>4</v>
      </c>
      <c r="K1" s="40" t="s">
        <v>16</v>
      </c>
    </row>
    <row r="2" spans="1:13" x14ac:dyDescent="0.25">
      <c r="A2" s="29" t="s">
        <v>0</v>
      </c>
      <c r="B2" s="42">
        <v>2023</v>
      </c>
      <c r="C2" s="19" t="s">
        <v>86</v>
      </c>
      <c r="D2" s="19" t="s">
        <v>154</v>
      </c>
      <c r="E2" s="19" t="s">
        <v>17</v>
      </c>
      <c r="F2" s="19" t="s">
        <v>12</v>
      </c>
      <c r="G2" s="43">
        <v>2100</v>
      </c>
      <c r="H2" s="43">
        <v>2990</v>
      </c>
      <c r="I2" s="43">
        <v>8</v>
      </c>
      <c r="J2" s="44">
        <v>2350</v>
      </c>
      <c r="K2" s="45">
        <f>J2/I2</f>
        <v>293.75</v>
      </c>
    </row>
    <row r="3" spans="1:13" x14ac:dyDescent="0.25">
      <c r="A3" s="30" t="s">
        <v>0</v>
      </c>
      <c r="B3" s="35">
        <v>2023</v>
      </c>
      <c r="C3" s="10" t="s">
        <v>86</v>
      </c>
      <c r="D3" s="10" t="s">
        <v>155</v>
      </c>
      <c r="E3" s="10" t="s">
        <v>17</v>
      </c>
      <c r="F3" s="10" t="s">
        <v>12</v>
      </c>
      <c r="G3" s="11">
        <v>2030</v>
      </c>
      <c r="H3" s="11">
        <v>2990</v>
      </c>
      <c r="I3" s="11">
        <v>10</v>
      </c>
      <c r="J3" s="36">
        <v>2475</v>
      </c>
      <c r="K3" s="46">
        <f t="shared" ref="K3:K30" si="0">J3/I3</f>
        <v>247.5</v>
      </c>
      <c r="M3" s="6" t="s">
        <v>57</v>
      </c>
    </row>
    <row r="4" spans="1:13" x14ac:dyDescent="0.25">
      <c r="A4" s="30" t="s">
        <v>0</v>
      </c>
      <c r="B4" s="35">
        <v>2023</v>
      </c>
      <c r="C4" s="10" t="s">
        <v>86</v>
      </c>
      <c r="D4" s="10" t="s">
        <v>156</v>
      </c>
      <c r="E4" s="10" t="s">
        <v>17</v>
      </c>
      <c r="F4" s="10" t="s">
        <v>12</v>
      </c>
      <c r="G4" s="11">
        <v>1690</v>
      </c>
      <c r="H4" s="11">
        <v>2990</v>
      </c>
      <c r="I4" s="11">
        <v>12</v>
      </c>
      <c r="J4" s="36">
        <v>3159</v>
      </c>
      <c r="K4" s="46">
        <f t="shared" si="0"/>
        <v>263.25</v>
      </c>
      <c r="M4" s="4">
        <f>AVERAGE(K2:K7)</f>
        <v>263.8941798941799</v>
      </c>
    </row>
    <row r="5" spans="1:13" x14ac:dyDescent="0.25">
      <c r="A5" s="30" t="s">
        <v>0</v>
      </c>
      <c r="B5" s="35">
        <v>2023</v>
      </c>
      <c r="C5" s="10" t="s">
        <v>86</v>
      </c>
      <c r="D5" s="10" t="s">
        <v>157</v>
      </c>
      <c r="E5" s="10" t="s">
        <v>17</v>
      </c>
      <c r="F5" s="10" t="s">
        <v>12</v>
      </c>
      <c r="G5" s="11">
        <v>1570</v>
      </c>
      <c r="H5" s="11">
        <v>2990</v>
      </c>
      <c r="I5" s="11">
        <v>14</v>
      </c>
      <c r="J5" s="36">
        <v>3145</v>
      </c>
      <c r="K5" s="46">
        <f t="shared" si="0"/>
        <v>224.64285714285714</v>
      </c>
      <c r="M5" s="6" t="s">
        <v>55</v>
      </c>
    </row>
    <row r="6" spans="1:13" x14ac:dyDescent="0.25">
      <c r="A6" s="51" t="s">
        <v>0</v>
      </c>
      <c r="B6" s="52">
        <v>2023</v>
      </c>
      <c r="C6" s="10" t="s">
        <v>86</v>
      </c>
      <c r="D6" s="53" t="s">
        <v>158</v>
      </c>
      <c r="E6" s="53" t="s">
        <v>17</v>
      </c>
      <c r="F6" s="53"/>
      <c r="G6" s="54">
        <v>5180</v>
      </c>
      <c r="H6" s="54">
        <v>7000</v>
      </c>
      <c r="I6" s="54">
        <v>16</v>
      </c>
      <c r="J6" s="55">
        <v>4512</v>
      </c>
      <c r="K6" s="46">
        <f t="shared" si="0"/>
        <v>282</v>
      </c>
      <c r="M6" s="4">
        <f>AVERAGE(K8:K11)</f>
        <v>791.76428571428573</v>
      </c>
    </row>
    <row r="7" spans="1:13" ht="15.75" thickBot="1" x14ac:dyDescent="0.3">
      <c r="A7" s="31" t="s">
        <v>0</v>
      </c>
      <c r="B7" s="47">
        <v>2023</v>
      </c>
      <c r="C7" s="10" t="s">
        <v>86</v>
      </c>
      <c r="D7" s="25" t="s">
        <v>159</v>
      </c>
      <c r="E7" s="25" t="s">
        <v>17</v>
      </c>
      <c r="F7" s="25" t="s">
        <v>12</v>
      </c>
      <c r="G7" s="48">
        <v>4800</v>
      </c>
      <c r="H7" s="48">
        <v>7000</v>
      </c>
      <c r="I7" s="48">
        <v>18</v>
      </c>
      <c r="J7" s="49">
        <v>4900</v>
      </c>
      <c r="K7" s="50">
        <f t="shared" si="0"/>
        <v>272.22222222222223</v>
      </c>
      <c r="M7" s="6" t="s">
        <v>58</v>
      </c>
    </row>
    <row r="8" spans="1:13" x14ac:dyDescent="0.25">
      <c r="A8" s="29" t="s">
        <v>21</v>
      </c>
      <c r="B8" s="42">
        <v>2022</v>
      </c>
      <c r="C8" s="19" t="s">
        <v>22</v>
      </c>
      <c r="D8" s="19" t="s">
        <v>160</v>
      </c>
      <c r="E8" s="19" t="s">
        <v>23</v>
      </c>
      <c r="F8" s="19" t="s">
        <v>14</v>
      </c>
      <c r="G8" s="43">
        <v>7830</v>
      </c>
      <c r="H8" s="43">
        <v>9950</v>
      </c>
      <c r="I8" s="43">
        <v>10</v>
      </c>
      <c r="J8" s="44">
        <v>6792</v>
      </c>
      <c r="K8" s="45">
        <f t="shared" si="0"/>
        <v>679.2</v>
      </c>
      <c r="M8" s="4">
        <f>AVERAGE(K12:K18)</f>
        <v>546.08829365079362</v>
      </c>
    </row>
    <row r="9" spans="1:13" x14ac:dyDescent="0.25">
      <c r="A9" s="30" t="s">
        <v>21</v>
      </c>
      <c r="B9" s="35">
        <v>2022</v>
      </c>
      <c r="C9" s="10" t="s">
        <v>22</v>
      </c>
      <c r="D9" s="10" t="s">
        <v>161</v>
      </c>
      <c r="E9" s="10" t="s">
        <v>23</v>
      </c>
      <c r="F9" s="10" t="s">
        <v>14</v>
      </c>
      <c r="G9" s="11">
        <v>8920</v>
      </c>
      <c r="H9" s="11">
        <v>12000</v>
      </c>
      <c r="I9" s="11">
        <v>12</v>
      </c>
      <c r="J9" s="36">
        <v>9600</v>
      </c>
      <c r="K9" s="46">
        <f t="shared" si="0"/>
        <v>800</v>
      </c>
      <c r="M9" s="6" t="s">
        <v>60</v>
      </c>
    </row>
    <row r="10" spans="1:13" x14ac:dyDescent="0.25">
      <c r="A10" s="30" t="s">
        <v>21</v>
      </c>
      <c r="B10" s="35">
        <v>2023</v>
      </c>
      <c r="C10" s="10" t="s">
        <v>86</v>
      </c>
      <c r="D10" s="10" t="s">
        <v>162</v>
      </c>
      <c r="E10" s="10" t="s">
        <v>23</v>
      </c>
      <c r="F10" s="10" t="s">
        <v>14</v>
      </c>
      <c r="G10" s="11">
        <v>10120</v>
      </c>
      <c r="H10" s="11">
        <v>14000</v>
      </c>
      <c r="I10" s="11">
        <v>14</v>
      </c>
      <c r="J10" s="36">
        <v>11800</v>
      </c>
      <c r="K10" s="46">
        <f t="shared" si="0"/>
        <v>842.85714285714289</v>
      </c>
      <c r="M10" s="4">
        <f>AVERAGE(K12,K13,K14,K15,K17)</f>
        <v>490.62361111111113</v>
      </c>
    </row>
    <row r="11" spans="1:13" ht="15.75" thickBot="1" x14ac:dyDescent="0.3">
      <c r="A11" s="30" t="s">
        <v>21</v>
      </c>
      <c r="B11" s="35">
        <v>2023</v>
      </c>
      <c r="C11" s="10" t="s">
        <v>86</v>
      </c>
      <c r="D11" s="10" t="s">
        <v>162</v>
      </c>
      <c r="E11" s="10" t="s">
        <v>23</v>
      </c>
      <c r="F11" s="10" t="s">
        <v>14</v>
      </c>
      <c r="G11" s="11">
        <v>10120</v>
      </c>
      <c r="H11" s="11">
        <v>14000</v>
      </c>
      <c r="I11" s="11">
        <v>14</v>
      </c>
      <c r="J11" s="36">
        <v>11830</v>
      </c>
      <c r="K11" s="46">
        <f t="shared" si="0"/>
        <v>845</v>
      </c>
      <c r="M11" s="6" t="s">
        <v>59</v>
      </c>
    </row>
    <row r="12" spans="1:13" x14ac:dyDescent="0.25">
      <c r="A12" s="29" t="s">
        <v>24</v>
      </c>
      <c r="B12" s="42">
        <v>2024</v>
      </c>
      <c r="C12" s="19" t="s">
        <v>86</v>
      </c>
      <c r="D12" s="19" t="s">
        <v>163</v>
      </c>
      <c r="E12" s="19" t="s">
        <v>5</v>
      </c>
      <c r="F12" s="19" t="s">
        <v>12</v>
      </c>
      <c r="G12" s="43">
        <v>12260</v>
      </c>
      <c r="H12" s="43">
        <v>16000</v>
      </c>
      <c r="I12" s="43">
        <v>16</v>
      </c>
      <c r="J12" s="44">
        <v>12300</v>
      </c>
      <c r="K12" s="45">
        <f t="shared" si="0"/>
        <v>768.75</v>
      </c>
      <c r="M12" s="4">
        <f>AVERAGE(K16,K18)</f>
        <v>684.75</v>
      </c>
    </row>
    <row r="13" spans="1:13" x14ac:dyDescent="0.25">
      <c r="A13" s="30" t="s">
        <v>24</v>
      </c>
      <c r="B13" s="35">
        <v>2023</v>
      </c>
      <c r="C13" s="10" t="s">
        <v>86</v>
      </c>
      <c r="D13" s="10" t="s">
        <v>164</v>
      </c>
      <c r="E13" s="10" t="s">
        <v>5</v>
      </c>
      <c r="F13" s="10" t="s">
        <v>12</v>
      </c>
      <c r="G13" s="11">
        <v>7250</v>
      </c>
      <c r="H13" s="11">
        <v>9900</v>
      </c>
      <c r="I13" s="11">
        <v>16</v>
      </c>
      <c r="J13" s="36">
        <v>5985</v>
      </c>
      <c r="K13" s="46">
        <f t="shared" si="0"/>
        <v>374.0625</v>
      </c>
      <c r="M13" s="6" t="s">
        <v>61</v>
      </c>
    </row>
    <row r="14" spans="1:13" x14ac:dyDescent="0.25">
      <c r="A14" s="30" t="s">
        <v>24</v>
      </c>
      <c r="B14" s="35">
        <v>2023</v>
      </c>
      <c r="C14" s="10" t="s">
        <v>86</v>
      </c>
      <c r="D14" s="10" t="s">
        <v>165</v>
      </c>
      <c r="E14" s="10" t="s">
        <v>5</v>
      </c>
      <c r="F14" s="10" t="s">
        <v>12</v>
      </c>
      <c r="G14" s="11">
        <v>7150</v>
      </c>
      <c r="H14" s="11">
        <v>9900</v>
      </c>
      <c r="I14" s="11">
        <v>18</v>
      </c>
      <c r="J14" s="36">
        <v>6175</v>
      </c>
      <c r="K14" s="46">
        <f t="shared" si="0"/>
        <v>343.05555555555554</v>
      </c>
      <c r="M14" s="4">
        <f>AVERAGE(K19:K30)</f>
        <v>487.86860119047611</v>
      </c>
    </row>
    <row r="15" spans="1:13" x14ac:dyDescent="0.25">
      <c r="A15" s="51" t="s">
        <v>24</v>
      </c>
      <c r="B15" s="52">
        <v>2024</v>
      </c>
      <c r="C15" s="53" t="s">
        <v>86</v>
      </c>
      <c r="D15" s="53" t="s">
        <v>166</v>
      </c>
      <c r="E15" s="53" t="s">
        <v>5</v>
      </c>
      <c r="F15" s="53" t="s">
        <v>12</v>
      </c>
      <c r="G15" s="54">
        <v>10970</v>
      </c>
      <c r="H15" s="54">
        <v>14000</v>
      </c>
      <c r="I15" s="54">
        <v>20</v>
      </c>
      <c r="J15" s="55">
        <v>7775</v>
      </c>
      <c r="K15" s="72">
        <f t="shared" si="0"/>
        <v>388.75</v>
      </c>
      <c r="M15" s="6" t="s">
        <v>175</v>
      </c>
    </row>
    <row r="16" spans="1:13" x14ac:dyDescent="0.25">
      <c r="A16" s="30" t="s">
        <v>24</v>
      </c>
      <c r="B16" s="35">
        <v>2022</v>
      </c>
      <c r="C16" s="10" t="s">
        <v>19</v>
      </c>
      <c r="D16" s="10" t="s">
        <v>167</v>
      </c>
      <c r="E16" s="10" t="s">
        <v>8</v>
      </c>
      <c r="F16" s="10" t="s">
        <v>12</v>
      </c>
      <c r="G16" s="11">
        <v>12550</v>
      </c>
      <c r="H16" s="11">
        <v>16000</v>
      </c>
      <c r="I16" s="11">
        <v>20</v>
      </c>
      <c r="J16" s="36">
        <v>16950</v>
      </c>
      <c r="K16" s="46">
        <f t="shared" si="0"/>
        <v>847.5</v>
      </c>
      <c r="M16" s="4">
        <f>AVERAGE(K20,K22,K24,K26,K27)</f>
        <v>374.35011904761905</v>
      </c>
    </row>
    <row r="17" spans="1:13" x14ac:dyDescent="0.25">
      <c r="A17" s="30" t="s">
        <v>24</v>
      </c>
      <c r="B17" s="35">
        <v>2023</v>
      </c>
      <c r="C17" s="10" t="s">
        <v>86</v>
      </c>
      <c r="D17" s="10" t="s">
        <v>168</v>
      </c>
      <c r="E17" s="10" t="s">
        <v>5</v>
      </c>
      <c r="F17" s="10"/>
      <c r="G17" s="11">
        <v>11570</v>
      </c>
      <c r="H17" s="11">
        <v>16000</v>
      </c>
      <c r="I17" s="11">
        <v>22</v>
      </c>
      <c r="J17" s="36">
        <v>12727</v>
      </c>
      <c r="K17" s="46">
        <f t="shared" si="0"/>
        <v>578.5</v>
      </c>
      <c r="M17" s="6" t="s">
        <v>62</v>
      </c>
    </row>
    <row r="18" spans="1:13" ht="15.75" thickBot="1" x14ac:dyDescent="0.3">
      <c r="A18" s="87" t="s">
        <v>24</v>
      </c>
      <c r="B18" s="88">
        <v>2024</v>
      </c>
      <c r="C18" s="89" t="s">
        <v>86</v>
      </c>
      <c r="D18" s="89" t="s">
        <v>169</v>
      </c>
      <c r="E18" s="89" t="s">
        <v>8</v>
      </c>
      <c r="F18" s="89"/>
      <c r="G18" s="90">
        <v>10070</v>
      </c>
      <c r="H18" s="90">
        <v>15000</v>
      </c>
      <c r="I18" s="90">
        <v>25</v>
      </c>
      <c r="J18" s="91">
        <v>13050</v>
      </c>
      <c r="K18" s="92">
        <f t="shared" si="0"/>
        <v>522</v>
      </c>
      <c r="M18" s="4">
        <f>AVERAGE(K19,K21,K23,K25,K28,K29,K30)</f>
        <v>568.95323129251699</v>
      </c>
    </row>
    <row r="19" spans="1:13" x14ac:dyDescent="0.25">
      <c r="A19" s="29" t="s">
        <v>25</v>
      </c>
      <c r="B19" s="42">
        <v>2024</v>
      </c>
      <c r="C19" s="19" t="s">
        <v>84</v>
      </c>
      <c r="D19" s="19" t="s">
        <v>170</v>
      </c>
      <c r="E19" s="19" t="s">
        <v>1</v>
      </c>
      <c r="F19" s="19"/>
      <c r="G19" s="43">
        <v>1360</v>
      </c>
      <c r="H19" s="43">
        <v>2000</v>
      </c>
      <c r="I19" s="43">
        <v>6</v>
      </c>
      <c r="J19" s="44">
        <v>2487</v>
      </c>
      <c r="K19" s="45">
        <f t="shared" si="0"/>
        <v>414.5</v>
      </c>
    </row>
    <row r="20" spans="1:13" x14ac:dyDescent="0.25">
      <c r="A20" s="30" t="s">
        <v>25</v>
      </c>
      <c r="B20" s="35">
        <v>2024</v>
      </c>
      <c r="C20" s="10" t="s">
        <v>22</v>
      </c>
      <c r="D20" s="10" t="s">
        <v>34</v>
      </c>
      <c r="E20" s="10" t="s">
        <v>1</v>
      </c>
      <c r="F20" s="10"/>
      <c r="G20" s="11">
        <v>2119</v>
      </c>
      <c r="H20" s="11">
        <v>2990</v>
      </c>
      <c r="I20" s="11">
        <v>8</v>
      </c>
      <c r="J20" s="36">
        <v>2857</v>
      </c>
      <c r="K20" s="46">
        <f t="shared" si="0"/>
        <v>357.125</v>
      </c>
    </row>
    <row r="21" spans="1:13" x14ac:dyDescent="0.25">
      <c r="A21" s="30" t="s">
        <v>25</v>
      </c>
      <c r="B21" s="35">
        <v>2024</v>
      </c>
      <c r="C21" s="10" t="s">
        <v>84</v>
      </c>
      <c r="D21" s="10" t="s">
        <v>171</v>
      </c>
      <c r="E21" s="10" t="s">
        <v>1</v>
      </c>
      <c r="F21" s="10"/>
      <c r="G21" s="11">
        <v>1510</v>
      </c>
      <c r="H21" s="11">
        <v>2990</v>
      </c>
      <c r="I21" s="11">
        <v>10</v>
      </c>
      <c r="J21" s="36">
        <v>5410</v>
      </c>
      <c r="K21" s="46">
        <f t="shared" si="0"/>
        <v>541</v>
      </c>
    </row>
    <row r="22" spans="1:13" x14ac:dyDescent="0.25">
      <c r="A22" s="30" t="s">
        <v>25</v>
      </c>
      <c r="B22" s="35">
        <v>2024</v>
      </c>
      <c r="C22" s="10" t="s">
        <v>22</v>
      </c>
      <c r="D22" s="10" t="s">
        <v>172</v>
      </c>
      <c r="E22" s="10" t="s">
        <v>1</v>
      </c>
      <c r="F22" s="10"/>
      <c r="G22" s="11">
        <v>1886</v>
      </c>
      <c r="H22" s="11">
        <v>2990</v>
      </c>
      <c r="I22" s="11">
        <v>10</v>
      </c>
      <c r="J22" s="36">
        <v>3572</v>
      </c>
      <c r="K22" s="46">
        <f t="shared" si="0"/>
        <v>357.2</v>
      </c>
    </row>
    <row r="23" spans="1:13" x14ac:dyDescent="0.25">
      <c r="A23" s="30" t="s">
        <v>25</v>
      </c>
      <c r="B23" s="35">
        <v>2024</v>
      </c>
      <c r="C23" s="10" t="s">
        <v>84</v>
      </c>
      <c r="D23" s="10" t="s">
        <v>26</v>
      </c>
      <c r="E23" s="10" t="s">
        <v>1</v>
      </c>
      <c r="F23" s="10"/>
      <c r="G23" s="11">
        <v>1372</v>
      </c>
      <c r="H23" s="11">
        <v>2990</v>
      </c>
      <c r="I23" s="11">
        <v>12</v>
      </c>
      <c r="J23" s="36">
        <v>6000</v>
      </c>
      <c r="K23" s="46">
        <f t="shared" si="0"/>
        <v>500</v>
      </c>
    </row>
    <row r="24" spans="1:13" x14ac:dyDescent="0.25">
      <c r="A24" s="30" t="s">
        <v>25</v>
      </c>
      <c r="B24" s="35">
        <v>2024</v>
      </c>
      <c r="C24" s="10" t="s">
        <v>22</v>
      </c>
      <c r="D24" s="10" t="s">
        <v>173</v>
      </c>
      <c r="E24" s="10" t="s">
        <v>1</v>
      </c>
      <c r="F24" s="10"/>
      <c r="G24" s="11">
        <v>1484</v>
      </c>
      <c r="H24" s="11">
        <v>2990</v>
      </c>
      <c r="I24" s="11">
        <v>12</v>
      </c>
      <c r="J24" s="36">
        <v>3875</v>
      </c>
      <c r="K24" s="46">
        <f t="shared" si="0"/>
        <v>322.91666666666669</v>
      </c>
    </row>
    <row r="25" spans="1:13" x14ac:dyDescent="0.25">
      <c r="A25" s="30" t="s">
        <v>25</v>
      </c>
      <c r="B25" s="35">
        <v>2024</v>
      </c>
      <c r="C25" s="10" t="s">
        <v>84</v>
      </c>
      <c r="D25" s="10" t="s">
        <v>174</v>
      </c>
      <c r="E25" s="10" t="s">
        <v>1</v>
      </c>
      <c r="F25" s="10"/>
      <c r="G25" s="11">
        <v>4573</v>
      </c>
      <c r="H25" s="11">
        <v>7000</v>
      </c>
      <c r="I25" s="14">
        <v>14</v>
      </c>
      <c r="J25" s="36">
        <v>9488</v>
      </c>
      <c r="K25" s="46">
        <f t="shared" si="0"/>
        <v>677.71428571428567</v>
      </c>
    </row>
    <row r="26" spans="1:13" x14ac:dyDescent="0.25">
      <c r="A26" s="30" t="s">
        <v>25</v>
      </c>
      <c r="B26" s="35">
        <v>2024</v>
      </c>
      <c r="C26" s="10" t="s">
        <v>22</v>
      </c>
      <c r="D26" s="10" t="s">
        <v>27</v>
      </c>
      <c r="E26" s="10" t="s">
        <v>1</v>
      </c>
      <c r="F26" s="10"/>
      <c r="G26" s="11">
        <v>4850</v>
      </c>
      <c r="H26" s="11">
        <v>7000</v>
      </c>
      <c r="I26" s="11">
        <v>14</v>
      </c>
      <c r="J26" s="36">
        <v>6000</v>
      </c>
      <c r="K26" s="46">
        <f t="shared" si="0"/>
        <v>428.57142857142856</v>
      </c>
    </row>
    <row r="27" spans="1:13" x14ac:dyDescent="0.25">
      <c r="A27" s="30" t="s">
        <v>25</v>
      </c>
      <c r="B27" s="35">
        <v>2024</v>
      </c>
      <c r="C27" s="10" t="s">
        <v>22</v>
      </c>
      <c r="D27" s="10" t="s">
        <v>176</v>
      </c>
      <c r="E27" s="10" t="s">
        <v>1</v>
      </c>
      <c r="F27" s="10"/>
      <c r="G27" s="11">
        <v>4712</v>
      </c>
      <c r="H27" s="11">
        <v>7000</v>
      </c>
      <c r="I27" s="11">
        <v>16</v>
      </c>
      <c r="J27" s="36">
        <v>6495</v>
      </c>
      <c r="K27" s="46">
        <f t="shared" si="0"/>
        <v>405.9375</v>
      </c>
    </row>
    <row r="28" spans="1:13" x14ac:dyDescent="0.25">
      <c r="A28" s="30" t="s">
        <v>25</v>
      </c>
      <c r="B28" s="35">
        <v>2023</v>
      </c>
      <c r="C28" s="10" t="s">
        <v>84</v>
      </c>
      <c r="D28" s="10" t="s">
        <v>177</v>
      </c>
      <c r="E28" s="10" t="s">
        <v>1</v>
      </c>
      <c r="F28" s="10"/>
      <c r="G28" s="11">
        <v>4425</v>
      </c>
      <c r="H28" s="11">
        <v>7000</v>
      </c>
      <c r="I28" s="11">
        <v>16</v>
      </c>
      <c r="J28" s="36">
        <v>9150</v>
      </c>
      <c r="K28" s="46">
        <f t="shared" si="0"/>
        <v>571.875</v>
      </c>
    </row>
    <row r="29" spans="1:13" x14ac:dyDescent="0.25">
      <c r="A29" s="30" t="s">
        <v>25</v>
      </c>
      <c r="B29" s="35">
        <v>2023</v>
      </c>
      <c r="C29" s="10" t="s">
        <v>84</v>
      </c>
      <c r="D29" s="10" t="s">
        <v>83</v>
      </c>
      <c r="E29" s="10" t="s">
        <v>1</v>
      </c>
      <c r="F29" s="10"/>
      <c r="G29" s="11">
        <v>6523</v>
      </c>
      <c r="H29" s="11">
        <v>9990</v>
      </c>
      <c r="I29" s="11">
        <v>20</v>
      </c>
      <c r="J29" s="36">
        <v>13385</v>
      </c>
      <c r="K29" s="46">
        <f t="shared" si="0"/>
        <v>669.25</v>
      </c>
    </row>
    <row r="30" spans="1:13" ht="15.75" thickBot="1" x14ac:dyDescent="0.3">
      <c r="A30" s="31" t="s">
        <v>25</v>
      </c>
      <c r="B30" s="47">
        <v>2023</v>
      </c>
      <c r="C30" s="25" t="s">
        <v>84</v>
      </c>
      <c r="D30" s="25" t="s">
        <v>35</v>
      </c>
      <c r="E30" s="25" t="s">
        <v>1</v>
      </c>
      <c r="F30" s="25"/>
      <c r="G30" s="48">
        <v>6134</v>
      </c>
      <c r="H30" s="48">
        <v>9990</v>
      </c>
      <c r="I30" s="48">
        <v>24</v>
      </c>
      <c r="J30" s="49">
        <v>14600</v>
      </c>
      <c r="K30" s="50">
        <f t="shared" si="0"/>
        <v>608.33333333333337</v>
      </c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6"/>
  <sheetViews>
    <sheetView showGridLines="0" workbookViewId="0">
      <pane ySplit="1" topLeftCell="A2" activePane="bottomLeft" state="frozen"/>
      <selection pane="bottomLeft" activeCell="J37" sqref="J37"/>
    </sheetView>
  </sheetViews>
  <sheetFormatPr defaultRowHeight="15" x14ac:dyDescent="0.25"/>
  <cols>
    <col min="1" max="1" width="10.7109375" bestFit="1" customWidth="1"/>
    <col min="2" max="2" width="7.28515625" style="5" customWidth="1"/>
    <col min="3" max="3" width="13.5703125" bestFit="1" customWidth="1"/>
    <col min="4" max="4" width="33.7109375" customWidth="1"/>
    <col min="5" max="5" width="18.5703125" bestFit="1" customWidth="1"/>
    <col min="6" max="6" width="9.85546875" bestFit="1" customWidth="1"/>
    <col min="7" max="7" width="8" style="1" hidden="1" customWidth="1"/>
    <col min="8" max="8" width="8" style="1" bestFit="1" customWidth="1"/>
    <col min="9" max="9" width="5.5703125" bestFit="1" customWidth="1"/>
    <col min="10" max="10" width="11.28515625" style="4" bestFit="1" customWidth="1"/>
    <col min="11" max="11" width="10.42578125" bestFit="1" customWidth="1"/>
  </cols>
  <sheetData>
    <row r="1" spans="1:20" s="5" customFormat="1" ht="16.5" thickBot="1" x14ac:dyDescent="0.3">
      <c r="A1" s="58" t="s">
        <v>7</v>
      </c>
      <c r="B1" s="59" t="s">
        <v>82</v>
      </c>
      <c r="C1" s="59" t="s">
        <v>18</v>
      </c>
      <c r="D1" s="59" t="s">
        <v>20</v>
      </c>
      <c r="E1" s="59" t="s">
        <v>0</v>
      </c>
      <c r="F1" s="59" t="s">
        <v>11</v>
      </c>
      <c r="G1" s="60" t="s">
        <v>1</v>
      </c>
      <c r="H1" s="60" t="s">
        <v>2</v>
      </c>
      <c r="I1" s="60" t="s">
        <v>3</v>
      </c>
      <c r="J1" s="61" t="s">
        <v>4</v>
      </c>
      <c r="K1" s="62" t="s">
        <v>16</v>
      </c>
    </row>
    <row r="2" spans="1:20" s="5" customFormat="1" x14ac:dyDescent="0.25">
      <c r="A2" s="29" t="s">
        <v>0</v>
      </c>
      <c r="B2" s="42">
        <v>2023</v>
      </c>
      <c r="C2" s="64" t="s">
        <v>86</v>
      </c>
      <c r="D2" s="64" t="s">
        <v>89</v>
      </c>
      <c r="E2" s="19" t="s">
        <v>120</v>
      </c>
      <c r="F2" s="64" t="s">
        <v>12</v>
      </c>
      <c r="G2" s="65"/>
      <c r="H2" s="65">
        <v>2990</v>
      </c>
      <c r="I2" s="73">
        <v>10</v>
      </c>
      <c r="J2" s="80">
        <v>2950</v>
      </c>
      <c r="K2" s="45">
        <f t="shared" ref="K2:K36" si="0">J2/I2</f>
        <v>295</v>
      </c>
    </row>
    <row r="3" spans="1:20" s="5" customFormat="1" x14ac:dyDescent="0.25">
      <c r="A3" s="66" t="s">
        <v>0</v>
      </c>
      <c r="B3" s="35">
        <v>2023</v>
      </c>
      <c r="C3" s="67" t="s">
        <v>86</v>
      </c>
      <c r="D3" s="67" t="s">
        <v>87</v>
      </c>
      <c r="E3" s="41" t="s">
        <v>120</v>
      </c>
      <c r="F3" s="67" t="s">
        <v>12</v>
      </c>
      <c r="G3" s="68"/>
      <c r="H3" s="68">
        <v>2990</v>
      </c>
      <c r="I3" s="74">
        <v>12</v>
      </c>
      <c r="J3" s="81">
        <v>3300</v>
      </c>
      <c r="K3" s="69">
        <f t="shared" si="0"/>
        <v>275</v>
      </c>
      <c r="M3" s="6" t="s">
        <v>57</v>
      </c>
    </row>
    <row r="4" spans="1:20" x14ac:dyDescent="0.25">
      <c r="A4" s="66" t="s">
        <v>0</v>
      </c>
      <c r="B4" s="70">
        <v>2023</v>
      </c>
      <c r="C4" s="41" t="s">
        <v>86</v>
      </c>
      <c r="D4" s="41" t="s">
        <v>88</v>
      </c>
      <c r="E4" s="41" t="s">
        <v>120</v>
      </c>
      <c r="F4" s="41" t="s">
        <v>12</v>
      </c>
      <c r="G4" s="57"/>
      <c r="H4" s="57">
        <v>2990</v>
      </c>
      <c r="I4" s="75">
        <v>12</v>
      </c>
      <c r="J4" s="82">
        <v>3000</v>
      </c>
      <c r="K4" s="69">
        <f t="shared" si="0"/>
        <v>250</v>
      </c>
      <c r="M4" s="4">
        <f>AVERAGE(K2:K16)</f>
        <v>317.50462962962962</v>
      </c>
    </row>
    <row r="5" spans="1:20" x14ac:dyDescent="0.25">
      <c r="A5" s="30" t="s">
        <v>0</v>
      </c>
      <c r="B5" s="35">
        <v>2023</v>
      </c>
      <c r="C5" s="10" t="s">
        <v>86</v>
      </c>
      <c r="D5" s="10" t="s">
        <v>121</v>
      </c>
      <c r="E5" s="10" t="s">
        <v>91</v>
      </c>
      <c r="F5" s="10" t="s">
        <v>12</v>
      </c>
      <c r="G5" s="11"/>
      <c r="H5" s="11">
        <v>7000</v>
      </c>
      <c r="I5" s="76">
        <v>12</v>
      </c>
      <c r="J5" s="83">
        <v>4300</v>
      </c>
      <c r="K5" s="46">
        <f t="shared" si="0"/>
        <v>358.33333333333331</v>
      </c>
      <c r="M5" s="6" t="s">
        <v>93</v>
      </c>
    </row>
    <row r="6" spans="1:20" x14ac:dyDescent="0.25">
      <c r="A6" s="30" t="s">
        <v>0</v>
      </c>
      <c r="B6" s="35">
        <v>2023</v>
      </c>
      <c r="C6" s="10" t="s">
        <v>86</v>
      </c>
      <c r="D6" s="10" t="s">
        <v>122</v>
      </c>
      <c r="E6" s="10" t="s">
        <v>91</v>
      </c>
      <c r="F6" s="10" t="s">
        <v>12</v>
      </c>
      <c r="G6" s="11"/>
      <c r="H6" s="11">
        <v>5000</v>
      </c>
      <c r="I6" s="76">
        <v>14</v>
      </c>
      <c r="J6" s="83">
        <v>3650</v>
      </c>
      <c r="K6" s="46">
        <f t="shared" si="0"/>
        <v>260.71428571428572</v>
      </c>
      <c r="M6" s="4">
        <f>AVERAGE(K2:K4,K11:K13,K15:K16)</f>
        <v>325.53571428571428</v>
      </c>
      <c r="T6" s="56"/>
    </row>
    <row r="7" spans="1:20" x14ac:dyDescent="0.25">
      <c r="A7" s="30" t="s">
        <v>0</v>
      </c>
      <c r="B7" s="35">
        <v>2023</v>
      </c>
      <c r="C7" s="10" t="s">
        <v>86</v>
      </c>
      <c r="D7" s="71" t="s">
        <v>90</v>
      </c>
      <c r="E7" s="10" t="s">
        <v>91</v>
      </c>
      <c r="F7" s="10" t="s">
        <v>12</v>
      </c>
      <c r="G7" s="11"/>
      <c r="H7" s="11">
        <v>9900</v>
      </c>
      <c r="I7" s="76">
        <v>18</v>
      </c>
      <c r="J7" s="83">
        <v>6250</v>
      </c>
      <c r="K7" s="46">
        <f t="shared" si="0"/>
        <v>347.22222222222223</v>
      </c>
      <c r="M7" s="6" t="s">
        <v>94</v>
      </c>
    </row>
    <row r="8" spans="1:20" x14ac:dyDescent="0.25">
      <c r="A8" s="30" t="s">
        <v>0</v>
      </c>
      <c r="B8" s="35">
        <v>2023</v>
      </c>
      <c r="C8" s="10" t="s">
        <v>86</v>
      </c>
      <c r="D8" s="10" t="s">
        <v>123</v>
      </c>
      <c r="E8" s="10" t="s">
        <v>91</v>
      </c>
      <c r="F8" s="10" t="s">
        <v>12</v>
      </c>
      <c r="G8" s="11"/>
      <c r="H8" s="11">
        <v>7000</v>
      </c>
      <c r="I8" s="76">
        <v>18</v>
      </c>
      <c r="J8" s="83">
        <v>5200</v>
      </c>
      <c r="K8" s="46">
        <f t="shared" si="0"/>
        <v>288.88888888888891</v>
      </c>
      <c r="M8" s="4">
        <f>AVERAGE(K5:K10,K14)</f>
        <v>308.32624716553289</v>
      </c>
    </row>
    <row r="9" spans="1:20" x14ac:dyDescent="0.25">
      <c r="A9" s="30" t="s">
        <v>0</v>
      </c>
      <c r="B9" s="35">
        <v>2023</v>
      </c>
      <c r="C9" s="10" t="s">
        <v>86</v>
      </c>
      <c r="D9" s="10" t="s">
        <v>124</v>
      </c>
      <c r="E9" s="10" t="s">
        <v>91</v>
      </c>
      <c r="F9" s="10" t="s">
        <v>12</v>
      </c>
      <c r="G9" s="11"/>
      <c r="H9" s="11">
        <v>9900</v>
      </c>
      <c r="I9" s="76">
        <v>20</v>
      </c>
      <c r="J9" s="83">
        <v>6400</v>
      </c>
      <c r="K9" s="46">
        <f t="shared" si="0"/>
        <v>320</v>
      </c>
      <c r="M9" s="6" t="s">
        <v>97</v>
      </c>
    </row>
    <row r="10" spans="1:20" x14ac:dyDescent="0.25">
      <c r="A10" s="30" t="s">
        <v>0</v>
      </c>
      <c r="B10" s="35">
        <v>2023</v>
      </c>
      <c r="C10" s="10" t="s">
        <v>86</v>
      </c>
      <c r="D10" s="10" t="s">
        <v>92</v>
      </c>
      <c r="E10" s="10" t="s">
        <v>91</v>
      </c>
      <c r="F10" s="10" t="s">
        <v>12</v>
      </c>
      <c r="G10" s="11"/>
      <c r="H10" s="11">
        <v>7000</v>
      </c>
      <c r="I10" s="76">
        <v>20</v>
      </c>
      <c r="J10" s="83">
        <v>5600</v>
      </c>
      <c r="K10" s="46">
        <f t="shared" si="0"/>
        <v>280</v>
      </c>
      <c r="M10" s="4">
        <f>AVERAGE(K17:K22)</f>
        <v>978.49702380952385</v>
      </c>
    </row>
    <row r="11" spans="1:20" x14ac:dyDescent="0.25">
      <c r="A11" s="30" t="s">
        <v>0</v>
      </c>
      <c r="B11" s="35">
        <v>2024</v>
      </c>
      <c r="C11" s="10" t="s">
        <v>125</v>
      </c>
      <c r="D11" s="10" t="s">
        <v>126</v>
      </c>
      <c r="E11" s="10" t="s">
        <v>120</v>
      </c>
      <c r="F11" s="10" t="s">
        <v>12</v>
      </c>
      <c r="G11" s="11"/>
      <c r="H11" s="11">
        <v>2990</v>
      </c>
      <c r="I11" s="76">
        <v>12</v>
      </c>
      <c r="J11" s="83">
        <v>3000</v>
      </c>
      <c r="K11" s="46">
        <f t="shared" si="0"/>
        <v>250</v>
      </c>
      <c r="M11" s="6" t="s">
        <v>58</v>
      </c>
    </row>
    <row r="12" spans="1:20" x14ac:dyDescent="0.25">
      <c r="A12" s="51" t="s">
        <v>0</v>
      </c>
      <c r="B12" s="52">
        <v>2023</v>
      </c>
      <c r="C12" s="53" t="s">
        <v>125</v>
      </c>
      <c r="D12" s="53" t="s">
        <v>127</v>
      </c>
      <c r="E12" s="10" t="s">
        <v>120</v>
      </c>
      <c r="F12" s="53" t="s">
        <v>128</v>
      </c>
      <c r="G12" s="54"/>
      <c r="H12" s="54">
        <v>7000</v>
      </c>
      <c r="I12" s="77">
        <v>12</v>
      </c>
      <c r="J12" s="84">
        <v>6250</v>
      </c>
      <c r="K12" s="72">
        <f t="shared" si="0"/>
        <v>520.83333333333337</v>
      </c>
      <c r="M12" s="4">
        <f>AVERAGE(K23:K30)</f>
        <v>559.98430822649561</v>
      </c>
    </row>
    <row r="13" spans="1:20" x14ac:dyDescent="0.25">
      <c r="A13" s="51" t="s">
        <v>0</v>
      </c>
      <c r="B13" s="52">
        <v>2024</v>
      </c>
      <c r="C13" s="53" t="s">
        <v>125</v>
      </c>
      <c r="D13" s="53" t="s">
        <v>129</v>
      </c>
      <c r="E13" s="10" t="s">
        <v>120</v>
      </c>
      <c r="F13" s="53" t="s">
        <v>12</v>
      </c>
      <c r="G13" s="54"/>
      <c r="H13" s="54">
        <v>2990</v>
      </c>
      <c r="I13" s="77">
        <v>14</v>
      </c>
      <c r="J13" s="84">
        <v>4400</v>
      </c>
      <c r="K13" s="72">
        <f t="shared" si="0"/>
        <v>314.28571428571428</v>
      </c>
      <c r="M13" s="6" t="s">
        <v>79</v>
      </c>
    </row>
    <row r="14" spans="1:20" x14ac:dyDescent="0.25">
      <c r="A14" s="30" t="s">
        <v>0</v>
      </c>
      <c r="B14" s="35">
        <v>2022</v>
      </c>
      <c r="C14" s="10" t="s">
        <v>125</v>
      </c>
      <c r="D14" s="10" t="s">
        <v>130</v>
      </c>
      <c r="E14" s="10" t="s">
        <v>91</v>
      </c>
      <c r="F14" s="10" t="s">
        <v>12</v>
      </c>
      <c r="G14" s="11"/>
      <c r="H14" s="11">
        <v>7000</v>
      </c>
      <c r="I14" s="76">
        <v>16</v>
      </c>
      <c r="J14" s="83">
        <v>4850</v>
      </c>
      <c r="K14" s="46">
        <f t="shared" si="0"/>
        <v>303.125</v>
      </c>
      <c r="M14" s="4">
        <f>AVERAGE(K23,K24,K25,K26,K28)</f>
        <v>506.57905982905976</v>
      </c>
    </row>
    <row r="15" spans="1:20" x14ac:dyDescent="0.25">
      <c r="A15" s="30" t="s">
        <v>0</v>
      </c>
      <c r="B15" s="35">
        <v>2022</v>
      </c>
      <c r="C15" s="10" t="s">
        <v>85</v>
      </c>
      <c r="D15" s="10" t="s">
        <v>132</v>
      </c>
      <c r="E15" s="10" t="s">
        <v>120</v>
      </c>
      <c r="F15" s="10" t="s">
        <v>12</v>
      </c>
      <c r="G15" s="11"/>
      <c r="H15" s="11"/>
      <c r="I15" s="76">
        <v>10</v>
      </c>
      <c r="J15" s="83">
        <v>3700</v>
      </c>
      <c r="K15" s="46">
        <f t="shared" si="0"/>
        <v>370</v>
      </c>
      <c r="M15" s="6" t="s">
        <v>59</v>
      </c>
    </row>
    <row r="16" spans="1:20" ht="15.75" thickBot="1" x14ac:dyDescent="0.3">
      <c r="A16" s="51" t="s">
        <v>0</v>
      </c>
      <c r="B16" s="52">
        <v>2022</v>
      </c>
      <c r="C16" s="53" t="s">
        <v>85</v>
      </c>
      <c r="D16" s="53" t="s">
        <v>131</v>
      </c>
      <c r="E16" s="53" t="s">
        <v>120</v>
      </c>
      <c r="F16" s="53" t="s">
        <v>12</v>
      </c>
      <c r="G16" s="54"/>
      <c r="H16" s="54"/>
      <c r="I16" s="77">
        <v>12</v>
      </c>
      <c r="J16" s="84">
        <v>3950</v>
      </c>
      <c r="K16" s="72">
        <f t="shared" si="0"/>
        <v>329.16666666666669</v>
      </c>
      <c r="M16" s="4">
        <f>AVERAGE(K27,K29,K30)</f>
        <v>648.99305555555554</v>
      </c>
    </row>
    <row r="17" spans="1:13" x14ac:dyDescent="0.25">
      <c r="A17" s="29" t="s">
        <v>21</v>
      </c>
      <c r="B17" s="42">
        <v>2023</v>
      </c>
      <c r="C17" s="19" t="s">
        <v>86</v>
      </c>
      <c r="D17" s="19" t="s">
        <v>133</v>
      </c>
      <c r="E17" s="19" t="s">
        <v>95</v>
      </c>
      <c r="F17" s="19" t="s">
        <v>128</v>
      </c>
      <c r="G17" s="43"/>
      <c r="H17" s="43">
        <v>2990</v>
      </c>
      <c r="I17" s="78">
        <v>8</v>
      </c>
      <c r="J17" s="85">
        <v>3900</v>
      </c>
      <c r="K17" s="45">
        <f t="shared" si="0"/>
        <v>487.5</v>
      </c>
      <c r="M17" s="6" t="s">
        <v>80</v>
      </c>
    </row>
    <row r="18" spans="1:13" x14ac:dyDescent="0.25">
      <c r="A18" s="30" t="s">
        <v>21</v>
      </c>
      <c r="B18" s="35">
        <v>2023</v>
      </c>
      <c r="C18" s="10" t="s">
        <v>86</v>
      </c>
      <c r="D18" s="10" t="s">
        <v>96</v>
      </c>
      <c r="E18" s="10" t="s">
        <v>95</v>
      </c>
      <c r="F18" s="10" t="s">
        <v>128</v>
      </c>
      <c r="G18" s="11"/>
      <c r="H18" s="11">
        <v>14000</v>
      </c>
      <c r="I18" s="76">
        <v>14</v>
      </c>
      <c r="J18" s="83">
        <v>13550</v>
      </c>
      <c r="K18" s="46">
        <f t="shared" si="0"/>
        <v>967.85714285714289</v>
      </c>
      <c r="M18" s="4">
        <f>AVERAGE(K31:K36)</f>
        <v>620.2380952380953</v>
      </c>
    </row>
    <row r="19" spans="1:13" x14ac:dyDescent="0.25">
      <c r="A19" s="30" t="s">
        <v>21</v>
      </c>
      <c r="B19" s="35">
        <v>2023</v>
      </c>
      <c r="C19" s="10" t="s">
        <v>86</v>
      </c>
      <c r="D19" s="10" t="s">
        <v>134</v>
      </c>
      <c r="E19" s="10" t="s">
        <v>95</v>
      </c>
      <c r="F19" s="10" t="s">
        <v>128</v>
      </c>
      <c r="G19" s="11"/>
      <c r="H19" s="11">
        <v>14000</v>
      </c>
      <c r="I19" s="76">
        <v>16</v>
      </c>
      <c r="J19" s="83">
        <v>15600</v>
      </c>
      <c r="K19" s="46">
        <f t="shared" si="0"/>
        <v>975</v>
      </c>
      <c r="M19" s="4"/>
    </row>
    <row r="20" spans="1:13" x14ac:dyDescent="0.25">
      <c r="A20" s="30" t="s">
        <v>21</v>
      </c>
      <c r="B20" s="35">
        <v>2023</v>
      </c>
      <c r="C20" s="10" t="s">
        <v>125</v>
      </c>
      <c r="D20" s="10" t="s">
        <v>135</v>
      </c>
      <c r="E20" s="10" t="s">
        <v>91</v>
      </c>
      <c r="F20" s="10" t="s">
        <v>128</v>
      </c>
      <c r="G20" s="11"/>
      <c r="H20" s="11">
        <v>14000</v>
      </c>
      <c r="I20" s="76">
        <v>14</v>
      </c>
      <c r="J20" s="83">
        <v>15750</v>
      </c>
      <c r="K20" s="46">
        <f t="shared" si="0"/>
        <v>1125</v>
      </c>
    </row>
    <row r="21" spans="1:13" x14ac:dyDescent="0.25">
      <c r="A21" s="30" t="s">
        <v>21</v>
      </c>
      <c r="B21" s="35">
        <v>2024</v>
      </c>
      <c r="C21" s="10" t="s">
        <v>125</v>
      </c>
      <c r="D21" s="10" t="s">
        <v>136</v>
      </c>
      <c r="E21" s="10" t="s">
        <v>91</v>
      </c>
      <c r="F21" s="10" t="s">
        <v>128</v>
      </c>
      <c r="G21" s="11"/>
      <c r="H21" s="11">
        <v>20000</v>
      </c>
      <c r="I21" s="76">
        <v>16</v>
      </c>
      <c r="J21" s="83">
        <v>22600</v>
      </c>
      <c r="K21" s="46">
        <f t="shared" si="0"/>
        <v>1412.5</v>
      </c>
    </row>
    <row r="22" spans="1:13" ht="15.75" thickBot="1" x14ac:dyDescent="0.3">
      <c r="A22" s="31" t="s">
        <v>21</v>
      </c>
      <c r="B22" s="47">
        <v>2024</v>
      </c>
      <c r="C22" s="25" t="s">
        <v>125</v>
      </c>
      <c r="D22" s="25" t="s">
        <v>137</v>
      </c>
      <c r="E22" s="25" t="s">
        <v>91</v>
      </c>
      <c r="F22" s="25" t="s">
        <v>128</v>
      </c>
      <c r="G22" s="48"/>
      <c r="H22" s="48">
        <v>14000</v>
      </c>
      <c r="I22" s="79">
        <v>16</v>
      </c>
      <c r="J22" s="86">
        <v>14450</v>
      </c>
      <c r="K22" s="50">
        <f t="shared" si="0"/>
        <v>903.125</v>
      </c>
    </row>
    <row r="23" spans="1:13" x14ac:dyDescent="0.25">
      <c r="A23" s="66" t="s">
        <v>24</v>
      </c>
      <c r="B23" s="70">
        <v>2023</v>
      </c>
      <c r="C23" s="41" t="s">
        <v>86</v>
      </c>
      <c r="D23" s="41" t="s">
        <v>138</v>
      </c>
      <c r="E23" s="41" t="s">
        <v>139</v>
      </c>
      <c r="F23" s="41" t="s">
        <v>12</v>
      </c>
      <c r="G23" s="57"/>
      <c r="H23" s="57">
        <v>7800</v>
      </c>
      <c r="I23" s="75">
        <v>12</v>
      </c>
      <c r="J23" s="82">
        <v>5950</v>
      </c>
      <c r="K23" s="69">
        <f t="shared" si="0"/>
        <v>495.83333333333331</v>
      </c>
    </row>
    <row r="24" spans="1:13" x14ac:dyDescent="0.25">
      <c r="A24" s="30" t="s">
        <v>24</v>
      </c>
      <c r="B24" s="35">
        <v>2024</v>
      </c>
      <c r="C24" s="10" t="s">
        <v>125</v>
      </c>
      <c r="D24" s="10" t="s">
        <v>146</v>
      </c>
      <c r="E24" s="10" t="s">
        <v>139</v>
      </c>
      <c r="F24" s="10" t="s">
        <v>12</v>
      </c>
      <c r="G24" s="11"/>
      <c r="H24" s="11">
        <v>14000</v>
      </c>
      <c r="I24" s="76">
        <v>18</v>
      </c>
      <c r="J24" s="83">
        <v>7150</v>
      </c>
      <c r="K24" s="46">
        <f t="shared" si="0"/>
        <v>397.22222222222223</v>
      </c>
    </row>
    <row r="25" spans="1:13" x14ac:dyDescent="0.25">
      <c r="A25" s="30" t="s">
        <v>24</v>
      </c>
      <c r="B25" s="35">
        <v>2022</v>
      </c>
      <c r="C25" s="10" t="s">
        <v>125</v>
      </c>
      <c r="D25" s="10" t="s">
        <v>140</v>
      </c>
      <c r="E25" s="10" t="s">
        <v>139</v>
      </c>
      <c r="F25" s="10" t="s">
        <v>12</v>
      </c>
      <c r="G25" s="11"/>
      <c r="H25" s="11">
        <v>14000</v>
      </c>
      <c r="I25" s="76">
        <v>20</v>
      </c>
      <c r="J25" s="83">
        <v>12050</v>
      </c>
      <c r="K25" s="46">
        <f t="shared" si="0"/>
        <v>602.5</v>
      </c>
      <c r="M25" s="4"/>
    </row>
    <row r="26" spans="1:13" x14ac:dyDescent="0.25">
      <c r="A26" s="30" t="s">
        <v>24</v>
      </c>
      <c r="B26" s="35">
        <v>2022</v>
      </c>
      <c r="C26" s="10" t="s">
        <v>125</v>
      </c>
      <c r="D26" s="10" t="s">
        <v>141</v>
      </c>
      <c r="E26" s="10" t="s">
        <v>139</v>
      </c>
      <c r="F26" s="10" t="s">
        <v>12</v>
      </c>
      <c r="G26" s="11"/>
      <c r="H26" s="11">
        <v>14000</v>
      </c>
      <c r="I26" s="76">
        <v>24</v>
      </c>
      <c r="J26" s="83">
        <v>14050</v>
      </c>
      <c r="K26" s="46">
        <f t="shared" si="0"/>
        <v>585.41666666666663</v>
      </c>
    </row>
    <row r="27" spans="1:13" x14ac:dyDescent="0.25">
      <c r="A27" s="30" t="s">
        <v>24</v>
      </c>
      <c r="B27" s="35">
        <v>2023</v>
      </c>
      <c r="C27" s="10" t="s">
        <v>125</v>
      </c>
      <c r="D27" s="10" t="s">
        <v>142</v>
      </c>
      <c r="E27" s="10" t="s">
        <v>8</v>
      </c>
      <c r="F27" s="10" t="s">
        <v>12</v>
      </c>
      <c r="G27" s="11"/>
      <c r="H27" s="11">
        <v>14000</v>
      </c>
      <c r="I27" s="76">
        <v>25</v>
      </c>
      <c r="J27" s="83">
        <v>13750</v>
      </c>
      <c r="K27" s="46">
        <f t="shared" si="0"/>
        <v>550</v>
      </c>
    </row>
    <row r="28" spans="1:13" x14ac:dyDescent="0.25">
      <c r="A28" s="30" t="s">
        <v>24</v>
      </c>
      <c r="B28" s="35">
        <v>2023</v>
      </c>
      <c r="C28" s="10" t="s">
        <v>125</v>
      </c>
      <c r="D28" s="10" t="s">
        <v>143</v>
      </c>
      <c r="E28" s="10" t="s">
        <v>139</v>
      </c>
      <c r="F28" s="10" t="s">
        <v>12</v>
      </c>
      <c r="G28" s="11"/>
      <c r="H28" s="11">
        <v>14000</v>
      </c>
      <c r="I28" s="76">
        <v>26</v>
      </c>
      <c r="J28" s="83">
        <v>11750</v>
      </c>
      <c r="K28" s="46">
        <f t="shared" si="0"/>
        <v>451.92307692307691</v>
      </c>
    </row>
    <row r="29" spans="1:13" x14ac:dyDescent="0.25">
      <c r="A29" s="30" t="s">
        <v>24</v>
      </c>
      <c r="B29" s="35">
        <v>2023</v>
      </c>
      <c r="C29" s="10" t="s">
        <v>125</v>
      </c>
      <c r="D29" s="10" t="s">
        <v>144</v>
      </c>
      <c r="E29" s="10" t="s">
        <v>8</v>
      </c>
      <c r="F29" s="10" t="s">
        <v>12</v>
      </c>
      <c r="G29" s="11"/>
      <c r="H29" s="11">
        <v>14000</v>
      </c>
      <c r="I29" s="76">
        <v>30</v>
      </c>
      <c r="J29" s="83">
        <v>14300</v>
      </c>
      <c r="K29" s="46">
        <f t="shared" si="0"/>
        <v>476.66666666666669</v>
      </c>
    </row>
    <row r="30" spans="1:13" ht="15.75" thickBot="1" x14ac:dyDescent="0.3">
      <c r="A30" s="31" t="s">
        <v>24</v>
      </c>
      <c r="B30" s="35">
        <v>2023</v>
      </c>
      <c r="C30" s="10" t="s">
        <v>125</v>
      </c>
      <c r="D30" s="10" t="s">
        <v>145</v>
      </c>
      <c r="E30" s="10" t="s">
        <v>8</v>
      </c>
      <c r="F30" s="10" t="s">
        <v>12</v>
      </c>
      <c r="G30" s="11"/>
      <c r="H30" s="11">
        <v>24000</v>
      </c>
      <c r="I30" s="76">
        <v>32</v>
      </c>
      <c r="J30" s="83">
        <v>29450</v>
      </c>
      <c r="K30" s="50">
        <f t="shared" si="0"/>
        <v>920.3125</v>
      </c>
    </row>
    <row r="31" spans="1:13" x14ac:dyDescent="0.25">
      <c r="A31" s="29" t="s">
        <v>25</v>
      </c>
      <c r="B31" s="42">
        <v>2023</v>
      </c>
      <c r="C31" s="19" t="s">
        <v>147</v>
      </c>
      <c r="D31" s="19" t="s">
        <v>148</v>
      </c>
      <c r="E31" s="19" t="s">
        <v>1</v>
      </c>
      <c r="F31" s="19"/>
      <c r="G31" s="43"/>
      <c r="H31" s="43"/>
      <c r="I31" s="78">
        <v>10</v>
      </c>
      <c r="J31" s="85">
        <v>4750</v>
      </c>
      <c r="K31" s="45">
        <f t="shared" si="0"/>
        <v>475</v>
      </c>
    </row>
    <row r="32" spans="1:13" x14ac:dyDescent="0.25">
      <c r="A32" s="30" t="s">
        <v>25</v>
      </c>
      <c r="B32" s="35">
        <v>2023</v>
      </c>
      <c r="C32" s="10" t="s">
        <v>147</v>
      </c>
      <c r="D32" s="10" t="s">
        <v>149</v>
      </c>
      <c r="E32" s="10" t="s">
        <v>1</v>
      </c>
      <c r="F32" s="10"/>
      <c r="G32" s="11"/>
      <c r="H32" s="11"/>
      <c r="I32" s="76">
        <v>12</v>
      </c>
      <c r="J32" s="83">
        <v>7750</v>
      </c>
      <c r="K32" s="46">
        <f t="shared" si="0"/>
        <v>645.83333333333337</v>
      </c>
    </row>
    <row r="33" spans="1:11" x14ac:dyDescent="0.25">
      <c r="A33" s="30" t="s">
        <v>25</v>
      </c>
      <c r="B33" s="35">
        <v>2023</v>
      </c>
      <c r="C33" s="10" t="s">
        <v>147</v>
      </c>
      <c r="D33" s="10" t="s">
        <v>150</v>
      </c>
      <c r="E33" s="10" t="s">
        <v>1</v>
      </c>
      <c r="F33" s="10"/>
      <c r="G33" s="11"/>
      <c r="H33" s="11"/>
      <c r="I33" s="76">
        <v>14</v>
      </c>
      <c r="J33" s="83">
        <v>8650</v>
      </c>
      <c r="K33" s="46">
        <f t="shared" si="0"/>
        <v>617.85714285714289</v>
      </c>
    </row>
    <row r="34" spans="1:11" x14ac:dyDescent="0.25">
      <c r="A34" s="30" t="s">
        <v>25</v>
      </c>
      <c r="B34" s="35">
        <v>2022</v>
      </c>
      <c r="C34" s="10" t="s">
        <v>86</v>
      </c>
      <c r="D34" s="10" t="s">
        <v>151</v>
      </c>
      <c r="E34" s="10" t="s">
        <v>1</v>
      </c>
      <c r="F34" s="10"/>
      <c r="G34" s="11"/>
      <c r="H34" s="11"/>
      <c r="I34" s="76">
        <v>12</v>
      </c>
      <c r="J34" s="83">
        <v>6950</v>
      </c>
      <c r="K34" s="46">
        <f t="shared" si="0"/>
        <v>579.16666666666663</v>
      </c>
    </row>
    <row r="35" spans="1:11" x14ac:dyDescent="0.25">
      <c r="A35" s="30" t="s">
        <v>25</v>
      </c>
      <c r="B35" s="35">
        <v>2023</v>
      </c>
      <c r="C35" s="10" t="s">
        <v>86</v>
      </c>
      <c r="D35" s="10" t="s">
        <v>152</v>
      </c>
      <c r="E35" s="10" t="s">
        <v>1</v>
      </c>
      <c r="F35" s="10"/>
      <c r="G35" s="11"/>
      <c r="H35" s="11"/>
      <c r="I35" s="76">
        <v>14</v>
      </c>
      <c r="J35" s="83">
        <v>10200</v>
      </c>
      <c r="K35" s="46">
        <f t="shared" si="0"/>
        <v>728.57142857142856</v>
      </c>
    </row>
    <row r="36" spans="1:11" ht="15.75" thickBot="1" x14ac:dyDescent="0.3">
      <c r="A36" s="31" t="s">
        <v>25</v>
      </c>
      <c r="B36" s="47">
        <v>2023</v>
      </c>
      <c r="C36" s="25" t="s">
        <v>86</v>
      </c>
      <c r="D36" s="25" t="s">
        <v>153</v>
      </c>
      <c r="E36" s="25" t="s">
        <v>1</v>
      </c>
      <c r="F36" s="25"/>
      <c r="G36" s="48"/>
      <c r="H36" s="48"/>
      <c r="I36" s="79">
        <v>16</v>
      </c>
      <c r="J36" s="86">
        <v>10800</v>
      </c>
      <c r="K36" s="50">
        <f t="shared" si="0"/>
        <v>675</v>
      </c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9"/>
  <sheetViews>
    <sheetView showGridLines="0" workbookViewId="0">
      <pane ySplit="1" topLeftCell="A2" activePane="bottomLeft" state="frozen"/>
      <selection pane="bottomLeft" activeCell="A20" sqref="A20"/>
    </sheetView>
  </sheetViews>
  <sheetFormatPr defaultRowHeight="15" x14ac:dyDescent="0.25"/>
  <cols>
    <col min="1" max="1" width="14" bestFit="1" customWidth="1"/>
    <col min="2" max="2" width="10.7109375" bestFit="1" customWidth="1"/>
    <col min="3" max="3" width="7.140625" style="5" customWidth="1"/>
    <col min="4" max="4" width="14.7109375" bestFit="1" customWidth="1"/>
    <col min="5" max="5" width="47" bestFit="1" customWidth="1"/>
    <col min="6" max="6" width="11.140625" bestFit="1" customWidth="1"/>
    <col min="7" max="7" width="14.5703125" style="5" bestFit="1" customWidth="1"/>
    <col min="8" max="9" width="8.7109375" hidden="1" customWidth="1"/>
    <col min="10" max="10" width="6.140625" bestFit="1" customWidth="1"/>
    <col min="11" max="11" width="10.85546875" style="4" bestFit="1" customWidth="1"/>
    <col min="12" max="12" width="10.42578125" bestFit="1" customWidth="1"/>
  </cols>
  <sheetData>
    <row r="1" spans="1:16" s="5" customFormat="1" ht="16.5" thickBot="1" x14ac:dyDescent="0.3">
      <c r="A1" s="63" t="s">
        <v>44</v>
      </c>
      <c r="B1" s="37" t="s">
        <v>7</v>
      </c>
      <c r="C1" s="37" t="s">
        <v>82</v>
      </c>
      <c r="D1" s="37" t="s">
        <v>18</v>
      </c>
      <c r="E1" s="37" t="s">
        <v>20</v>
      </c>
      <c r="F1" s="37" t="s">
        <v>0</v>
      </c>
      <c r="G1" s="37" t="s">
        <v>46</v>
      </c>
      <c r="H1" s="38" t="s">
        <v>1</v>
      </c>
      <c r="I1" s="38" t="s">
        <v>2</v>
      </c>
      <c r="J1" s="38" t="s">
        <v>3</v>
      </c>
      <c r="K1" s="39" t="s">
        <v>4</v>
      </c>
      <c r="L1" s="40" t="s">
        <v>16</v>
      </c>
    </row>
    <row r="2" spans="1:16" x14ac:dyDescent="0.25">
      <c r="A2" s="29" t="s">
        <v>45</v>
      </c>
      <c r="B2" s="19" t="s">
        <v>8</v>
      </c>
      <c r="C2" s="42">
        <v>2017</v>
      </c>
      <c r="D2" s="19" t="s">
        <v>100</v>
      </c>
      <c r="E2" s="19" t="s">
        <v>116</v>
      </c>
      <c r="F2" s="19" t="s">
        <v>43</v>
      </c>
      <c r="G2" s="42" t="s">
        <v>47</v>
      </c>
      <c r="H2" s="19"/>
      <c r="I2" s="19"/>
      <c r="J2" s="19">
        <v>31</v>
      </c>
      <c r="K2" s="44">
        <v>69900</v>
      </c>
      <c r="L2" s="45">
        <f t="shared" ref="L2:L19" si="0">K2/J2</f>
        <v>2254.8387096774195</v>
      </c>
      <c r="P2" s="56"/>
    </row>
    <row r="3" spans="1:16" x14ac:dyDescent="0.25">
      <c r="A3" s="30" t="s">
        <v>45</v>
      </c>
      <c r="B3" s="10" t="s">
        <v>8</v>
      </c>
      <c r="C3" s="35">
        <v>2024</v>
      </c>
      <c r="D3" s="10" t="s">
        <v>100</v>
      </c>
      <c r="E3" s="10" t="s">
        <v>111</v>
      </c>
      <c r="F3" s="10" t="s">
        <v>43</v>
      </c>
      <c r="G3" s="35" t="s">
        <v>47</v>
      </c>
      <c r="H3" s="10"/>
      <c r="I3" s="10"/>
      <c r="J3" s="10">
        <v>29</v>
      </c>
      <c r="K3" s="36">
        <v>79900</v>
      </c>
      <c r="L3" s="46">
        <f t="shared" si="0"/>
        <v>2755.1724137931033</v>
      </c>
    </row>
    <row r="4" spans="1:16" x14ac:dyDescent="0.25">
      <c r="A4" s="30" t="s">
        <v>45</v>
      </c>
      <c r="B4" s="10" t="s">
        <v>8</v>
      </c>
      <c r="C4" s="35">
        <v>2024</v>
      </c>
      <c r="D4" s="10" t="s">
        <v>100</v>
      </c>
      <c r="E4" s="10" t="s">
        <v>101</v>
      </c>
      <c r="F4" s="10" t="s">
        <v>43</v>
      </c>
      <c r="G4" s="35" t="s">
        <v>47</v>
      </c>
      <c r="H4" s="10"/>
      <c r="I4" s="10"/>
      <c r="J4" s="10">
        <v>29</v>
      </c>
      <c r="K4" s="36">
        <v>78900</v>
      </c>
      <c r="L4" s="46">
        <f t="shared" si="0"/>
        <v>2720.6896551724139</v>
      </c>
    </row>
    <row r="5" spans="1:16" x14ac:dyDescent="0.25">
      <c r="A5" s="30" t="s">
        <v>45</v>
      </c>
      <c r="B5" s="10" t="s">
        <v>8</v>
      </c>
      <c r="C5" s="35">
        <v>2024</v>
      </c>
      <c r="D5" s="10" t="s">
        <v>100</v>
      </c>
      <c r="E5" s="10" t="s">
        <v>112</v>
      </c>
      <c r="F5" s="10" t="s">
        <v>43</v>
      </c>
      <c r="G5" s="35" t="s">
        <v>47</v>
      </c>
      <c r="H5" s="10"/>
      <c r="I5" s="10"/>
      <c r="J5" s="10">
        <v>27</v>
      </c>
      <c r="K5" s="36">
        <v>71900</v>
      </c>
      <c r="L5" s="46">
        <f t="shared" si="0"/>
        <v>2662.962962962963</v>
      </c>
    </row>
    <row r="6" spans="1:16" x14ac:dyDescent="0.25">
      <c r="A6" s="30" t="s">
        <v>45</v>
      </c>
      <c r="B6" s="10" t="s">
        <v>8</v>
      </c>
      <c r="C6" s="35">
        <v>2024</v>
      </c>
      <c r="D6" s="10" t="s">
        <v>100</v>
      </c>
      <c r="E6" s="10" t="s">
        <v>103</v>
      </c>
      <c r="F6" s="10" t="s">
        <v>43</v>
      </c>
      <c r="G6" s="35" t="s">
        <v>47</v>
      </c>
      <c r="H6" s="10"/>
      <c r="I6" s="10"/>
      <c r="J6" s="10">
        <v>25</v>
      </c>
      <c r="K6" s="36">
        <v>66900</v>
      </c>
      <c r="L6" s="46">
        <f t="shared" si="0"/>
        <v>2676</v>
      </c>
    </row>
    <row r="7" spans="1:16" x14ac:dyDescent="0.25">
      <c r="A7" s="30" t="s">
        <v>45</v>
      </c>
      <c r="B7" s="10" t="s">
        <v>8</v>
      </c>
      <c r="C7" s="35">
        <v>2024</v>
      </c>
      <c r="D7" s="10" t="s">
        <v>100</v>
      </c>
      <c r="E7" s="10" t="s">
        <v>113</v>
      </c>
      <c r="F7" s="10" t="s">
        <v>43</v>
      </c>
      <c r="G7" s="35" t="s">
        <v>47</v>
      </c>
      <c r="H7" s="10"/>
      <c r="I7" s="10"/>
      <c r="J7" s="10">
        <v>24</v>
      </c>
      <c r="K7" s="36">
        <v>58900</v>
      </c>
      <c r="L7" s="46">
        <f t="shared" si="0"/>
        <v>2454.1666666666665</v>
      </c>
    </row>
    <row r="8" spans="1:16" x14ac:dyDescent="0.25">
      <c r="A8" s="30" t="s">
        <v>45</v>
      </c>
      <c r="B8" s="10" t="s">
        <v>8</v>
      </c>
      <c r="C8" s="35">
        <v>2024</v>
      </c>
      <c r="D8" s="10" t="s">
        <v>100</v>
      </c>
      <c r="E8" s="10" t="s">
        <v>114</v>
      </c>
      <c r="F8" s="10" t="s">
        <v>43</v>
      </c>
      <c r="G8" s="35" t="s">
        <v>47</v>
      </c>
      <c r="H8" s="10"/>
      <c r="I8" s="10"/>
      <c r="J8" s="10">
        <v>18</v>
      </c>
      <c r="K8" s="36">
        <v>48900</v>
      </c>
      <c r="L8" s="46">
        <f t="shared" si="0"/>
        <v>2716.6666666666665</v>
      </c>
    </row>
    <row r="9" spans="1:16" x14ac:dyDescent="0.25">
      <c r="A9" s="30" t="s">
        <v>45</v>
      </c>
      <c r="B9" s="10" t="s">
        <v>48</v>
      </c>
      <c r="C9" s="35">
        <v>2022</v>
      </c>
      <c r="D9" s="10" t="s">
        <v>100</v>
      </c>
      <c r="E9" s="10" t="s">
        <v>115</v>
      </c>
      <c r="F9" s="10" t="s">
        <v>43</v>
      </c>
      <c r="G9" s="35" t="s">
        <v>47</v>
      </c>
      <c r="H9" s="10"/>
      <c r="I9" s="10"/>
      <c r="J9" s="10">
        <v>16</v>
      </c>
      <c r="K9" s="36">
        <v>42900</v>
      </c>
      <c r="L9" s="46">
        <f t="shared" si="0"/>
        <v>2681.25</v>
      </c>
    </row>
    <row r="10" spans="1:16" ht="15.75" thickBot="1" x14ac:dyDescent="0.3">
      <c r="A10" s="31" t="s">
        <v>45</v>
      </c>
      <c r="B10" s="25" t="s">
        <v>48</v>
      </c>
      <c r="C10" s="47">
        <v>2024</v>
      </c>
      <c r="D10" s="25" t="s">
        <v>100</v>
      </c>
      <c r="E10" s="25" t="s">
        <v>110</v>
      </c>
      <c r="F10" s="25" t="s">
        <v>43</v>
      </c>
      <c r="G10" s="47" t="s">
        <v>47</v>
      </c>
      <c r="H10" s="25"/>
      <c r="I10" s="25"/>
      <c r="J10" s="25">
        <v>13</v>
      </c>
      <c r="K10" s="49">
        <v>36900</v>
      </c>
      <c r="L10" s="50">
        <f t="shared" si="0"/>
        <v>2838.4615384615386</v>
      </c>
    </row>
    <row r="11" spans="1:16" x14ac:dyDescent="0.25">
      <c r="A11" s="29" t="s">
        <v>45</v>
      </c>
      <c r="B11" s="19" t="s">
        <v>8</v>
      </c>
      <c r="C11" s="42">
        <v>2024</v>
      </c>
      <c r="D11" s="19" t="s">
        <v>99</v>
      </c>
      <c r="E11" s="19" t="s">
        <v>106</v>
      </c>
      <c r="F11" s="19" t="s">
        <v>43</v>
      </c>
      <c r="G11" s="42" t="s">
        <v>47</v>
      </c>
      <c r="H11" s="19"/>
      <c r="I11" s="19"/>
      <c r="J11" s="19">
        <v>35</v>
      </c>
      <c r="K11" s="44">
        <v>74900</v>
      </c>
      <c r="L11" s="45">
        <f t="shared" si="0"/>
        <v>2140</v>
      </c>
    </row>
    <row r="12" spans="1:16" x14ac:dyDescent="0.25">
      <c r="A12" s="30" t="s">
        <v>45</v>
      </c>
      <c r="B12" s="10" t="s">
        <v>8</v>
      </c>
      <c r="C12" s="35">
        <v>2023</v>
      </c>
      <c r="D12" s="10" t="s">
        <v>99</v>
      </c>
      <c r="E12" s="10" t="s">
        <v>108</v>
      </c>
      <c r="F12" s="10" t="s">
        <v>43</v>
      </c>
      <c r="G12" s="35" t="s">
        <v>47</v>
      </c>
      <c r="H12" s="10"/>
      <c r="I12" s="10"/>
      <c r="J12" s="10">
        <v>20</v>
      </c>
      <c r="K12" s="36">
        <v>41900</v>
      </c>
      <c r="L12" s="46">
        <f t="shared" si="0"/>
        <v>2095</v>
      </c>
    </row>
    <row r="13" spans="1:16" x14ac:dyDescent="0.25">
      <c r="A13" s="30" t="s">
        <v>45</v>
      </c>
      <c r="B13" s="10" t="s">
        <v>8</v>
      </c>
      <c r="C13" s="35">
        <v>2024</v>
      </c>
      <c r="D13" s="10" t="s">
        <v>99</v>
      </c>
      <c r="E13" s="10" t="s">
        <v>107</v>
      </c>
      <c r="F13" s="10" t="s">
        <v>43</v>
      </c>
      <c r="G13" s="35" t="s">
        <v>47</v>
      </c>
      <c r="H13" s="10"/>
      <c r="I13" s="10"/>
      <c r="J13" s="10">
        <v>18</v>
      </c>
      <c r="K13" s="36">
        <v>39900</v>
      </c>
      <c r="L13" s="46">
        <f t="shared" si="0"/>
        <v>2216.6666666666665</v>
      </c>
    </row>
    <row r="14" spans="1:16" x14ac:dyDescent="0.25">
      <c r="A14" s="30" t="s">
        <v>45</v>
      </c>
      <c r="B14" s="10" t="s">
        <v>48</v>
      </c>
      <c r="C14" s="35">
        <v>2024</v>
      </c>
      <c r="D14" s="10" t="s">
        <v>99</v>
      </c>
      <c r="E14" s="10" t="s">
        <v>104</v>
      </c>
      <c r="F14" s="10" t="s">
        <v>43</v>
      </c>
      <c r="G14" s="35" t="s">
        <v>47</v>
      </c>
      <c r="H14" s="10"/>
      <c r="I14" s="10"/>
      <c r="J14" s="10">
        <v>14</v>
      </c>
      <c r="K14" s="36">
        <v>24900</v>
      </c>
      <c r="L14" s="46">
        <f t="shared" si="0"/>
        <v>1778.5714285714287</v>
      </c>
    </row>
    <row r="15" spans="1:16" x14ac:dyDescent="0.25">
      <c r="A15" s="30" t="s">
        <v>45</v>
      </c>
      <c r="B15" s="10" t="s">
        <v>48</v>
      </c>
      <c r="C15" s="35">
        <v>2023</v>
      </c>
      <c r="D15" s="10" t="s">
        <v>99</v>
      </c>
      <c r="E15" s="10" t="s">
        <v>109</v>
      </c>
      <c r="F15" s="10" t="s">
        <v>43</v>
      </c>
      <c r="G15" s="35" t="s">
        <v>47</v>
      </c>
      <c r="H15" s="10"/>
      <c r="I15" s="10"/>
      <c r="J15" s="10">
        <v>14</v>
      </c>
      <c r="K15" s="36">
        <v>24900</v>
      </c>
      <c r="L15" s="46">
        <f t="shared" si="0"/>
        <v>1778.5714285714287</v>
      </c>
    </row>
    <row r="16" spans="1:16" ht="15.75" thickBot="1" x14ac:dyDescent="0.3">
      <c r="A16" s="31" t="s">
        <v>45</v>
      </c>
      <c r="B16" s="25" t="s">
        <v>48</v>
      </c>
      <c r="C16" s="47">
        <v>2024</v>
      </c>
      <c r="D16" s="25" t="s">
        <v>99</v>
      </c>
      <c r="E16" s="25" t="s">
        <v>105</v>
      </c>
      <c r="F16" s="25" t="s">
        <v>43</v>
      </c>
      <c r="G16" s="47" t="s">
        <v>47</v>
      </c>
      <c r="H16" s="25"/>
      <c r="I16" s="25"/>
      <c r="J16" s="25">
        <v>14</v>
      </c>
      <c r="K16" s="49">
        <v>22900</v>
      </c>
      <c r="L16" s="50">
        <f t="shared" si="0"/>
        <v>1635.7142857142858</v>
      </c>
    </row>
    <row r="17" spans="1:12" x14ac:dyDescent="0.25">
      <c r="A17" s="29" t="s">
        <v>45</v>
      </c>
      <c r="B17" s="19" t="s">
        <v>8</v>
      </c>
      <c r="C17" s="42">
        <v>2024</v>
      </c>
      <c r="D17" s="19" t="s">
        <v>102</v>
      </c>
      <c r="E17" s="19" t="s">
        <v>119</v>
      </c>
      <c r="F17" s="19" t="s">
        <v>43</v>
      </c>
      <c r="G17" s="42" t="s">
        <v>47</v>
      </c>
      <c r="H17" s="19"/>
      <c r="I17" s="19"/>
      <c r="J17" s="19">
        <v>20</v>
      </c>
      <c r="K17" s="44">
        <v>16500</v>
      </c>
      <c r="L17" s="45">
        <f t="shared" si="0"/>
        <v>825</v>
      </c>
    </row>
    <row r="18" spans="1:12" x14ac:dyDescent="0.25">
      <c r="A18" s="30" t="s">
        <v>45</v>
      </c>
      <c r="B18" s="10" t="s">
        <v>8</v>
      </c>
      <c r="C18" s="35">
        <v>2024</v>
      </c>
      <c r="D18" s="10" t="s">
        <v>102</v>
      </c>
      <c r="E18" s="10" t="s">
        <v>118</v>
      </c>
      <c r="F18" s="10" t="s">
        <v>43</v>
      </c>
      <c r="G18" s="35" t="s">
        <v>47</v>
      </c>
      <c r="H18" s="10"/>
      <c r="I18" s="10"/>
      <c r="J18" s="10">
        <v>16</v>
      </c>
      <c r="K18" s="36">
        <v>15500</v>
      </c>
      <c r="L18" s="46">
        <f t="shared" si="0"/>
        <v>968.75</v>
      </c>
    </row>
    <row r="19" spans="1:12" ht="15.75" thickBot="1" x14ac:dyDescent="0.3">
      <c r="A19" s="31" t="s">
        <v>45</v>
      </c>
      <c r="B19" s="25" t="s">
        <v>48</v>
      </c>
      <c r="C19" s="47">
        <v>2024</v>
      </c>
      <c r="D19" s="25" t="s">
        <v>102</v>
      </c>
      <c r="E19" s="25" t="s">
        <v>117</v>
      </c>
      <c r="F19" s="25" t="s">
        <v>43</v>
      </c>
      <c r="G19" s="47" t="s">
        <v>47</v>
      </c>
      <c r="H19" s="25"/>
      <c r="I19" s="25"/>
      <c r="J19" s="25">
        <v>14</v>
      </c>
      <c r="K19" s="49">
        <v>12250</v>
      </c>
      <c r="L19" s="50">
        <f t="shared" si="0"/>
        <v>875</v>
      </c>
    </row>
  </sheetData>
  <pageMargins left="0.7" right="0.7" top="0.75" bottom="0.75" header="0.3" footer="0.3"/>
  <pageSetup orientation="portrait" horizontalDpi="1200" verticalDpi="12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3448DCFCE4BFA3488C1231CEA6A8E0C6" ma:contentTypeVersion="1" ma:contentTypeDescription="Upload an image." ma:contentTypeScope="" ma:versionID="3dd297dca525510f3eede485c6436bf4">
  <xsd:schema xmlns:xsd="http://www.w3.org/2001/XMLSchema" xmlns:xs="http://www.w3.org/2001/XMLSchema" xmlns:p="http://schemas.microsoft.com/office/2006/metadata/properties" xmlns:ns1="http://schemas.microsoft.com/sharepoint/v3" xmlns:ns2="042484EB-C38E-4712-B7FF-BE26DBBE11E5" xmlns:ns3="http://schemas.microsoft.com/sharepoint/v3/fields" targetNamespace="http://schemas.microsoft.com/office/2006/metadata/properties" ma:root="true" ma:fieldsID="7dbaf0fdf7bf684ea7e650bbf3546fb7" ns1:_="" ns2:_="" ns3:_="">
    <xsd:import namespace="http://schemas.microsoft.com/sharepoint/v3"/>
    <xsd:import namespace="042484EB-C38E-4712-B7FF-BE26DBBE11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484EB-C38E-4712-B7FF-BE26DBBE11E5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042484EB-C38E-4712-B7FF-BE26DBBE11E5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96A593B0-C05A-4218-9860-2196049E4F6C}"/>
</file>

<file path=customXml/itemProps2.xml><?xml version="1.0" encoding="utf-8"?>
<ds:datastoreItem xmlns:ds="http://schemas.openxmlformats.org/officeDocument/2006/customXml" ds:itemID="{DBD14A53-E451-4C13-8D11-0F8A24770959}"/>
</file>

<file path=customXml/itemProps3.xml><?xml version="1.0" encoding="utf-8"?>
<ds:datastoreItem xmlns:ds="http://schemas.openxmlformats.org/officeDocument/2006/customXml" ds:itemID="{DB47D30E-C99A-4C4B-8B82-2F5B4E3AB4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Average Prices</vt:lpstr>
      <vt:lpstr>Kaufman Trailers</vt:lpstr>
      <vt:lpstr>Tractor Supply</vt:lpstr>
      <vt:lpstr>Keller Trailers</vt:lpstr>
      <vt:lpstr>US Trailer Center</vt:lpstr>
      <vt:lpstr>Horse Trailers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 Reaves</dc:creator>
  <cp:keywords/>
  <dc:description/>
  <cp:lastModifiedBy>Sheeks, Ashley (DOR)</cp:lastModifiedBy>
  <dcterms:created xsi:type="dcterms:W3CDTF">2021-03-23T14:01:17Z</dcterms:created>
  <dcterms:modified xsi:type="dcterms:W3CDTF">2024-01-26T15:49:16Z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0x0101009148F5A04DDD49CBA7127AADA5FB792B00AADE34325A8B49CDA8BB4DB53328F214003448DCFCE4BFA3488C1231CEA6A8E0C6</vt:lpwstr>
  </property>
</Properties>
</file>